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2月\工作底稿\基本表\"/>
    </mc:Choice>
  </mc:AlternateContent>
  <bookViews>
    <workbookView xWindow="-105" yWindow="-105" windowWidth="30930" windowHeight="16890"/>
  </bookViews>
  <sheets>
    <sheet name="11102" sheetId="1" r:id="rId1"/>
    <sheet name="與上月比較(公式)" sheetId="3" state="hidden" r:id="rId2"/>
    <sheet name="工作表1" sheetId="4" state="hidden" r:id="rId3"/>
  </sheets>
  <definedNames>
    <definedName name="_xlnm.Print_Area" localSheetId="0">'11102'!$A$1:$E$16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<sst xmlns="http://schemas.openxmlformats.org/spreadsheetml/2006/main" count="79" uniqueCount="51">
  <si>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單位：千元，張</t>
  </si>
  <si>
    <t>資料月份：111 年 02 月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</si>
  <si>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</si>
  <si>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</si>
  <si>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</si>
  <si>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</si>
  <si>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</si>
  <si>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</si>
  <si>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</si>
  <si>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</si>
  <si>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</si>
  <si>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</si>
  <si>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</si>
  <si>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</si>
  <si>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</si>
  <si>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</si>
  <si>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</si>
  <si>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</si>
  <si>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</si>
  <si>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</si>
  <si>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</si>
  <si>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</si>
  <si>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</si>
  <si>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</si>
  <si>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</si>
  <si>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</si>
  <si>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</si>
  <si>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</si>
  <si>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</si>
  <si>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</si>
  <si>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</si>
  <si>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</si>
  <si>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</si>
  <si>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</si>
  <si>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</si>
  <si>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</si>
  <si>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</si>
  <si>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</si>
  <si>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</si>
  <si>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</si>
  <si>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</si>
  <si>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</si>
  <si>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</si>
  <si>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</si>
  <si>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</si>
  <si>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</si>
  <si>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</si>
  <si>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</si>
  <si>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</si>
  <si>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資料日期：111.03.28</t>
    <phoneticPr fontId="1" type="noConversion"/>
  </si>
  <si>
    <t>儲值卡統計表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</si>
</sst>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6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2"/>
      <color theme="1"/>
      <name val="Arial Unicode MS"/>
      <family val="2"/>
      <charset val="136"/>
    </font>
    <font>
      <sz val="11"/>
      <color rgb="FF000000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76" fontId="24" fillId="0" borderId="1" xfId="0" applyNumberFormat="1" applyFont="1" applyFill="1" applyBorder="1" applyAlignment="1" applyProtection="1">
      <alignment vertical="center"/>
    </xf>
    <xf numFmtId="0" fontId="25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C13" sqref="C13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50</v>
      </c>
      <c r="B1" s="48"/>
      <c r="C1" s="48"/>
      <c r="D1" s="48"/>
      <c r="E1" s="48"/>
    </row>
    <row r="3" spans="1:8" x14ac:dyDescent="0.25">
      <c r="A3" s="45" t="s">
        <v>0</v>
      </c>
      <c r="B3" s="45" t="s">
        <v>1</v>
      </c>
      <c r="C3" s="43"/>
      <c r="D3" s="17"/>
      <c r="E3" s="42" t="s">
        <v>49</v>
      </c>
    </row>
    <row r="4" spans="1:8" ht="19.5" x14ac:dyDescent="0.25">
      <c r="A4" s="41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8" ht="17.25" x14ac:dyDescent="0.25">
      <c r="A5" s="44" t="s">
        <v>7</v>
      </c>
      <c r="B5" s="46">
        <v>93051561</v>
      </c>
      <c r="C5" s="46">
        <v>8476122</v>
      </c>
      <c r="D5" s="46">
        <v>3776910</v>
      </c>
      <c r="E5" s="46">
        <v>8907942</v>
      </c>
    </row>
    <row r="6" spans="1:8" ht="17.25" x14ac:dyDescent="0.25">
      <c r="A6" s="44" t="s">
        <v>8</v>
      </c>
      <c r="B6" s="46">
        <v>29476233</v>
      </c>
      <c r="C6" s="46">
        <v>1770185</v>
      </c>
      <c r="D6" s="46">
        <v>467794</v>
      </c>
      <c r="E6" s="46">
        <v>1784789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6">
        <v>25016338</v>
      </c>
      <c r="C7" s="46">
        <v>1533523</v>
      </c>
      <c r="D7" s="46">
        <v>972001</v>
      </c>
      <c r="E7" s="46">
        <v>1617587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6">
        <v>1791389</v>
      </c>
      <c r="C8" s="46">
        <v>8683</v>
      </c>
      <c r="D8" s="46">
        <v>5166</v>
      </c>
      <c r="E8" s="46">
        <v>66881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6">
        <v>25982</v>
      </c>
      <c r="C9" s="46">
        <v>60</v>
      </c>
      <c r="D9" s="46">
        <v>72</v>
      </c>
      <c r="E9" s="46">
        <v>28681</v>
      </c>
      <c r="F9" t="s">
        <v>9</v>
      </c>
      <c r="G9" t="s">
        <v>9</v>
      </c>
      <c r="H9" t="s">
        <v>9</v>
      </c>
    </row>
    <row r="10" spans="1:8" ht="17.25" x14ac:dyDescent="0.25">
      <c r="A10" s="44" t="s">
        <v>13</v>
      </c>
      <c r="B10" s="46">
        <v>149361503</v>
      </c>
      <c r="C10" s="46">
        <v>11788573</v>
      </c>
      <c r="D10" s="46">
        <v>5221944</v>
      </c>
      <c r="E10" s="46">
        <v>12405880</v>
      </c>
      <c r="F10" t="s">
        <v>9</v>
      </c>
      <c r="G10" t="s">
        <v>9</v>
      </c>
      <c r="H10" t="s">
        <v>9</v>
      </c>
    </row>
    <row r="11" spans="1:8" x14ac:dyDescent="0.25">
      <c r="A11" s="47" t="s">
        <v>14</v>
      </c>
    </row>
    <row r="12" spans="1:8" x14ac:dyDescent="0.25">
      <c r="A12" s="47" t="s">
        <v>15</v>
      </c>
    </row>
    <row r="13" spans="1:8" x14ac:dyDescent="0.25">
      <c r="A13" s="47" t="s">
        <v>16</v>
      </c>
    </row>
    <row r="14" spans="1:8" x14ac:dyDescent="0.25">
      <c r="A14" s="47" t="s">
        <v>17</v>
      </c>
    </row>
    <row r="15" spans="1:8" x14ac:dyDescent="0.25">
      <c r="A15" s="47" t="s">
        <v>18</v>
      </c>
    </row>
    <row r="16" spans="1:8" x14ac:dyDescent="0.25">
      <c r="A16" s="47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4" t="s">
        <v>20</v>
      </c>
      <c r="B1" s="5" t="str">
        <f>工作表1!B4</f>
        <v>110年7月</v>
      </c>
      <c r="C1" s="49" t="s">
        <v>21</v>
      </c>
      <c r="D1" s="50"/>
      <c r="E1" s="49" t="s">
        <v>22</v>
      </c>
      <c r="F1" s="50"/>
      <c r="I1" s="11" t="s">
        <v>23</v>
      </c>
      <c r="J1" s="11" t="s">
        <v>24</v>
      </c>
      <c r="K1" s="14" t="s">
        <v>4</v>
      </c>
      <c r="L1" s="11" t="s">
        <v>25</v>
      </c>
      <c r="M1" s="11" t="s">
        <v>26</v>
      </c>
    </row>
    <row r="2" spans="1:13" ht="21" x14ac:dyDescent="0.25">
      <c r="A2" s="4" t="s">
        <v>27</v>
      </c>
      <c r="B2" s="6" t="e">
        <f>ROUND('11102'!#REF!/10000,0)</f>
        <v>#REF!</v>
      </c>
      <c r="C2" s="7" t="e">
        <f>ROUND((J9-J2)/10000,2)</f>
        <v>#REF!</v>
      </c>
      <c r="D2" s="39" t="e">
        <f>(J9-J2)/J2</f>
        <v>#REF!</v>
      </c>
      <c r="E2" s="16" t="e">
        <f>ROUND((J9-J5)/10000,2)</f>
        <v>#REF!</v>
      </c>
      <c r="F2" s="9" t="e">
        <f>(J9-J5)/J5</f>
        <v>#REF!</v>
      </c>
      <c r="H2" s="2" t="s">
        <v>28</v>
      </c>
      <c r="I2" s="12">
        <v>11006</v>
      </c>
      <c r="J2" s="18">
        <v>140785875</v>
      </c>
      <c r="K2" s="18">
        <v>6018762</v>
      </c>
      <c r="L2" s="18">
        <v>3983962</v>
      </c>
      <c r="M2" s="18">
        <v>11623504</v>
      </c>
    </row>
    <row r="3" spans="1:13" ht="63" x14ac:dyDescent="0.25">
      <c r="A3" s="40" t="s">
        <v>29</v>
      </c>
      <c r="B3" s="6" t="e">
        <f>ROUND('11102'!#REF!/10000,0)</f>
        <v>#REF!</v>
      </c>
      <c r="C3" s="7" t="e">
        <f>ROUND((K9-K2)/10000,2)</f>
        <v>#REF!</v>
      </c>
      <c r="D3" s="8" t="e">
        <f>(K9-K2)/K2</f>
        <v>#REF!</v>
      </c>
      <c r="E3" s="16" t="e">
        <f>ROUND((K9-K5)/10000,2)</f>
        <v>#REF!</v>
      </c>
      <c r="F3" s="8" t="e">
        <f>(K9-K5)/K5</f>
        <v>#REF!</v>
      </c>
      <c r="I3" s="2" t="s">
        <v>30</v>
      </c>
      <c r="J3" s="15">
        <f>ROUND(J2/10000,0)</f>
        <v>14079</v>
      </c>
      <c r="K3" s="15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40" t="s">
        <v>31</v>
      </c>
      <c r="B4" s="10" t="e">
        <f>ROUND('11102'!#REF!*1000/100000000,1)</f>
        <v>#REF!</v>
      </c>
      <c r="C4" s="7" t="e">
        <f>ROUND((L9-L2)/100000,2)</f>
        <v>#REF!</v>
      </c>
      <c r="D4" s="8" t="e">
        <f>(L9-L2)/L2</f>
        <v>#REF!</v>
      </c>
      <c r="E4" s="7" t="e">
        <f>ROUND((L9-L5)/100000,2)</f>
        <v>#REF!</v>
      </c>
      <c r="F4" s="9" t="e">
        <f>(L9-L5)/L5</f>
        <v>#REF!</v>
      </c>
      <c r="J4" s="13"/>
      <c r="K4" s="13"/>
      <c r="L4" s="13"/>
      <c r="M4" s="13"/>
    </row>
    <row r="5" spans="1:13" ht="21" x14ac:dyDescent="0.25">
      <c r="A5" s="4" t="s">
        <v>32</v>
      </c>
      <c r="B5" s="10" t="e">
        <f>ROUND('11102'!#REF!*1000/100000000,1)</f>
        <v>#REF!</v>
      </c>
      <c r="C5" s="7" t="e">
        <f>ROUND((M9-M2)/100000,2)</f>
        <v>#REF!</v>
      </c>
      <c r="D5" s="8" t="e">
        <f>(M9-M2)/M2</f>
        <v>#REF!</v>
      </c>
      <c r="E5" s="7" t="e">
        <f>ROUND((M9-M5)/100000,2)</f>
        <v>#REF!</v>
      </c>
      <c r="F5" s="9" t="e">
        <f>(M9-M5)/M5</f>
        <v>#REF!</v>
      </c>
      <c r="H5" s="2" t="s">
        <v>33</v>
      </c>
      <c r="I5" s="12">
        <v>10907</v>
      </c>
      <c r="J5" s="18">
        <v>129488604</v>
      </c>
      <c r="K5" s="18">
        <v>13919324</v>
      </c>
      <c r="L5" s="18">
        <v>7725553</v>
      </c>
      <c r="M5" s="18">
        <v>10808466</v>
      </c>
    </row>
    <row r="6" spans="1:13" x14ac:dyDescent="0.25">
      <c r="I6" s="2" t="s">
        <v>30</v>
      </c>
      <c r="J6" s="15">
        <f>ROUND(J5/10000,0)</f>
        <v>12949</v>
      </c>
      <c r="K6" s="15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2">
        <v>11007</v>
      </c>
      <c r="J9" s="18" t="e">
        <f>'11102'!#REF!</f>
        <v>#REF!</v>
      </c>
      <c r="K9" s="18" t="e">
        <f>'11102'!#REF!</f>
        <v>#REF!</v>
      </c>
      <c r="L9" s="18" t="e">
        <f>'11102'!#REF!</f>
        <v>#REF!</v>
      </c>
      <c r="M9" s="18" t="e">
        <f>'11102'!#REF!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20" customFormat="1" ht="22.9" customHeight="1" x14ac:dyDescent="0.2">
      <c r="A2" s="19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1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2" t="s">
        <v>39</v>
      </c>
      <c r="B4" s="23" t="s">
        <v>40</v>
      </c>
      <c r="C4" s="23" t="s">
        <v>41</v>
      </c>
      <c r="D4" s="24" t="s">
        <v>42</v>
      </c>
      <c r="E4" s="23" t="s">
        <v>40</v>
      </c>
      <c r="F4" s="23" t="s">
        <v>41</v>
      </c>
      <c r="G4" s="24" t="s">
        <v>42</v>
      </c>
      <c r="H4" s="23" t="s">
        <v>40</v>
      </c>
      <c r="I4" s="23" t="s">
        <v>41</v>
      </c>
      <c r="J4" s="24" t="s">
        <v>42</v>
      </c>
      <c r="K4" s="23" t="s">
        <v>40</v>
      </c>
      <c r="L4" s="23" t="s">
        <v>41</v>
      </c>
      <c r="M4" s="24" t="s">
        <v>42</v>
      </c>
    </row>
    <row r="5" spans="1:19" s="38" customFormat="1" ht="31.9" customHeight="1" x14ac:dyDescent="0.2">
      <c r="A5" s="25" t="s">
        <v>43</v>
      </c>
      <c r="B5" s="30">
        <v>27159</v>
      </c>
      <c r="C5" s="30">
        <v>27128</v>
      </c>
      <c r="D5" s="31">
        <v>31</v>
      </c>
      <c r="E5" s="30">
        <v>211</v>
      </c>
      <c r="F5" s="30">
        <v>239</v>
      </c>
      <c r="G5" s="31">
        <v>-28</v>
      </c>
      <c r="H5" s="36">
        <v>326</v>
      </c>
      <c r="I5" s="36">
        <v>281</v>
      </c>
      <c r="J5" s="31">
        <v>45</v>
      </c>
      <c r="K5" s="30">
        <v>28776</v>
      </c>
      <c r="L5" s="30">
        <v>28825</v>
      </c>
      <c r="M5" s="31">
        <v>-49</v>
      </c>
    </row>
    <row r="6" spans="1:19" ht="49.9" customHeight="1" x14ac:dyDescent="0.2">
      <c r="A6" s="25" t="s">
        <v>44</v>
      </c>
      <c r="B6" s="30">
        <v>89016234</v>
      </c>
      <c r="C6" s="30">
        <v>88406360</v>
      </c>
      <c r="D6" s="31">
        <v>609874</v>
      </c>
      <c r="E6" s="30">
        <v>5370133</v>
      </c>
      <c r="F6" s="30">
        <v>4203757</v>
      </c>
      <c r="G6" s="31">
        <v>1166376</v>
      </c>
      <c r="H6" s="30">
        <v>2943461</v>
      </c>
      <c r="I6" s="30">
        <v>2457193</v>
      </c>
      <c r="J6" s="31">
        <v>486268</v>
      </c>
      <c r="K6" s="30">
        <v>8245340</v>
      </c>
      <c r="L6" s="30">
        <v>8293663</v>
      </c>
      <c r="M6" s="31">
        <v>-48323</v>
      </c>
      <c r="S6" s="1" t="s">
        <v>45</v>
      </c>
    </row>
    <row r="7" spans="1:19" ht="51" customHeight="1" x14ac:dyDescent="0.2">
      <c r="A7" s="25" t="s">
        <v>46</v>
      </c>
      <c r="B7" s="30">
        <v>27214375</v>
      </c>
      <c r="C7" s="30">
        <v>26940914</v>
      </c>
      <c r="D7" s="31">
        <v>273461</v>
      </c>
      <c r="E7" s="30">
        <v>905430</v>
      </c>
      <c r="F7" s="30">
        <v>652906</v>
      </c>
      <c r="G7" s="31">
        <v>252524</v>
      </c>
      <c r="H7" s="30">
        <v>320841</v>
      </c>
      <c r="I7" s="30">
        <v>258783</v>
      </c>
      <c r="J7" s="31">
        <v>62058</v>
      </c>
      <c r="K7" s="30">
        <v>1673680</v>
      </c>
      <c r="L7" s="30">
        <v>1674158</v>
      </c>
      <c r="M7" s="31">
        <v>-478</v>
      </c>
    </row>
    <row r="8" spans="1:19" ht="49.9" customHeight="1" x14ac:dyDescent="0.2">
      <c r="A8" s="26" t="s">
        <v>47</v>
      </c>
      <c r="B8" s="30">
        <v>23723898</v>
      </c>
      <c r="C8" s="30">
        <v>23610371</v>
      </c>
      <c r="D8" s="31">
        <v>113527</v>
      </c>
      <c r="E8" s="30">
        <v>1291877</v>
      </c>
      <c r="F8" s="30">
        <v>1152898</v>
      </c>
      <c r="G8" s="31">
        <v>138979</v>
      </c>
      <c r="H8" s="30">
        <v>1347822</v>
      </c>
      <c r="I8" s="30">
        <v>1258501</v>
      </c>
      <c r="J8" s="31">
        <v>89321</v>
      </c>
      <c r="K8" s="30">
        <v>1547424</v>
      </c>
      <c r="L8" s="30">
        <v>1559008</v>
      </c>
      <c r="M8" s="32">
        <v>-11584</v>
      </c>
    </row>
    <row r="9" spans="1:19" ht="49.15" customHeight="1" x14ac:dyDescent="0.2">
      <c r="A9" s="26" t="s">
        <v>48</v>
      </c>
      <c r="B9" s="30">
        <v>1800674</v>
      </c>
      <c r="C9" s="30">
        <v>1801102</v>
      </c>
      <c r="D9" s="31">
        <v>-428</v>
      </c>
      <c r="E9" s="30">
        <v>10400</v>
      </c>
      <c r="F9" s="30">
        <v>8962</v>
      </c>
      <c r="G9" s="31">
        <v>1438</v>
      </c>
      <c r="H9" s="30">
        <v>9825</v>
      </c>
      <c r="I9" s="30">
        <v>9204</v>
      </c>
      <c r="J9" s="32">
        <v>621</v>
      </c>
      <c r="K9" s="30">
        <v>67417</v>
      </c>
      <c r="L9" s="30">
        <v>67850</v>
      </c>
      <c r="M9" s="31">
        <v>-433</v>
      </c>
    </row>
    <row r="10" spans="1:19" ht="45" customHeight="1" x14ac:dyDescent="0.2">
      <c r="A10" s="27" t="s">
        <v>13</v>
      </c>
      <c r="B10" s="33">
        <v>141782340</v>
      </c>
      <c r="C10" s="33">
        <v>140785875</v>
      </c>
      <c r="D10" s="31">
        <v>996465</v>
      </c>
      <c r="E10" s="34">
        <v>7578051</v>
      </c>
      <c r="F10" s="34">
        <v>6018762</v>
      </c>
      <c r="G10" s="35">
        <v>1559289</v>
      </c>
      <c r="H10" s="36">
        <v>4622275</v>
      </c>
      <c r="I10" s="36">
        <v>3983962</v>
      </c>
      <c r="J10" s="35">
        <v>638313</v>
      </c>
      <c r="K10" s="34">
        <v>11562637</v>
      </c>
      <c r="L10" s="34">
        <v>11623504</v>
      </c>
      <c r="M10" s="37">
        <v>-60867</v>
      </c>
    </row>
    <row r="11" spans="1:19" ht="19.5" x14ac:dyDescent="0.3">
      <c r="C11" s="28"/>
      <c r="H11" s="29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11102</vt:lpstr>
      <vt:lpstr>與上月比較(公式)</vt:lpstr>
      <vt:lpstr>工作表1</vt:lpstr>
      <vt:lpstr>'11102'!Print_Area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蔡竺軒</cp:lastModifiedBy>
  <cp:lastPrinted>2022-03-28T08:19:03Z</cp:lastPrinted>
  <dcterms:created xsi:type="dcterms:W3CDTF">2018-03-27T01:45:14Z</dcterms:created>
  <dcterms:modified xsi:type="dcterms:W3CDTF">2022-03-29T08:24:53Z</dcterms:modified>
</cp:coreProperties>
</file>