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0" windowWidth="11772" windowHeight="6312" tabRatio="728" activeTab="0"/>
  </bookViews>
  <sheets>
    <sheet name="證券化 " sheetId="1" r:id="rId1"/>
  </sheets>
  <definedNames>
    <definedName name="_xlfn.IFERROR" hidden="1">#NAME?</definedName>
    <definedName name="_xlnm.Print_Area" localSheetId="0">'證券化 '!$A$1:$U$708</definedName>
    <definedName name="_xlnm.Print_Titles" localSheetId="0">'證券化 '!$A:$A,'證券化 '!$3:$6</definedName>
  </definedNames>
  <calcPr fullCalcOnLoad="1"/>
</workbook>
</file>

<file path=xl/sharedStrings.xml><?xml version="1.0" encoding="utf-8"?>
<sst xmlns="http://schemas.openxmlformats.org/spreadsheetml/2006/main" count="6421" uniqueCount="546">
  <si>
    <t xml:space="preserve"> </t>
  </si>
  <si>
    <t xml:space="preserve">          97/01/10</t>
  </si>
  <si>
    <t xml:space="preserve">          97/01/11</t>
  </si>
  <si>
    <t xml:space="preserve">          97/01/14</t>
  </si>
  <si>
    <t xml:space="preserve">          97/02/13</t>
  </si>
  <si>
    <t xml:space="preserve">          97/02/14</t>
  </si>
  <si>
    <t xml:space="preserve">          97/02/15</t>
  </si>
  <si>
    <t xml:space="preserve">          97/02/19</t>
  </si>
  <si>
    <t xml:space="preserve">          97/02/20</t>
  </si>
  <si>
    <t xml:space="preserve">          97/03/10</t>
  </si>
  <si>
    <t xml:space="preserve">          97/08/15</t>
  </si>
  <si>
    <t xml:space="preserve">          97/08/16</t>
  </si>
  <si>
    <t xml:space="preserve">          100/11/15</t>
  </si>
  <si>
    <t>``</t>
  </si>
  <si>
    <r>
      <rPr>
        <sz val="11"/>
        <rFont val="標楷體"/>
        <family val="4"/>
      </rPr>
      <t>－</t>
    </r>
  </si>
  <si>
    <r>
      <rPr>
        <b/>
        <sz val="11"/>
        <rFont val="標楷體"/>
        <family val="4"/>
      </rPr>
      <t>－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</si>
  <si>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</t>
    </r>
  </si>
  <si>
    <r>
      <rPr>
        <sz val="11"/>
        <color indexed="8"/>
        <rFont val="標楷體"/>
        <family val="4"/>
      </rPr>
      <t>－</t>
    </r>
  </si>
  <si>
    <t xml:space="preserve">          97/01/09</t>
  </si>
  <si>
    <t xml:space="preserve">          97/01/17</t>
  </si>
  <si>
    <t xml:space="preserve">          97/02/12</t>
  </si>
  <si>
    <t xml:space="preserve">          97/02/18</t>
  </si>
  <si>
    <t xml:space="preserve">          97/02/22</t>
  </si>
  <si>
    <t xml:space="preserve">          97/02/25</t>
  </si>
  <si>
    <t xml:space="preserve">          97/03/06</t>
  </si>
  <si>
    <t xml:space="preserve">          97/03/09</t>
  </si>
  <si>
    <t xml:space="preserve">          97/03/12</t>
  </si>
  <si>
    <t xml:space="preserve">          97/03/17</t>
  </si>
  <si>
    <t xml:space="preserve">          97/03/21</t>
  </si>
  <si>
    <t xml:space="preserve">          97/04/10</t>
  </si>
  <si>
    <t xml:space="preserve">          97/04/11</t>
  </si>
  <si>
    <t xml:space="preserve">          97/04/14</t>
  </si>
  <si>
    <t xml:space="preserve">          97/04/15</t>
  </si>
  <si>
    <t xml:space="preserve">          97/04/17</t>
  </si>
  <si>
    <t xml:space="preserve">          97/05/12</t>
  </si>
  <si>
    <t xml:space="preserve">          97/05/13</t>
  </si>
  <si>
    <t xml:space="preserve">          97/05/14</t>
  </si>
  <si>
    <t xml:space="preserve">          97/05/15</t>
  </si>
  <si>
    <t xml:space="preserve">          97/05/16</t>
  </si>
  <si>
    <t xml:space="preserve">          97/05/19</t>
  </si>
  <si>
    <t xml:space="preserve">          97/05/20</t>
  </si>
  <si>
    <t xml:space="preserve">          97/05/22</t>
  </si>
  <si>
    <t xml:space="preserve">          97/05/23</t>
  </si>
  <si>
    <t xml:space="preserve">          97/05/26</t>
  </si>
  <si>
    <t xml:space="preserve">          97/06/06</t>
  </si>
  <si>
    <t xml:space="preserve">          97/06/10</t>
  </si>
  <si>
    <t xml:space="preserve">          97/06/11</t>
  </si>
  <si>
    <t xml:space="preserve">          97/06/16</t>
  </si>
  <si>
    <t xml:space="preserve">          97/06/17</t>
  </si>
  <si>
    <t xml:space="preserve">          97/06/23</t>
  </si>
  <si>
    <t xml:space="preserve">          97/07/10</t>
  </si>
  <si>
    <t xml:space="preserve">          97/07/14</t>
  </si>
  <si>
    <t xml:space="preserve">          97/07/15</t>
  </si>
  <si>
    <t xml:space="preserve">          97/07/17</t>
  </si>
  <si>
    <t xml:space="preserve">          97/08/11</t>
  </si>
  <si>
    <t xml:space="preserve">          97/08/12</t>
  </si>
  <si>
    <t xml:space="preserve">          97/08/13</t>
  </si>
  <si>
    <t xml:space="preserve">          97/08/14</t>
  </si>
  <si>
    <t xml:space="preserve">          97/08/18</t>
  </si>
  <si>
    <t xml:space="preserve">          97/08/20</t>
  </si>
  <si>
    <t xml:space="preserve">          97/08/22</t>
  </si>
  <si>
    <t xml:space="preserve">          97/08/25</t>
  </si>
  <si>
    <t xml:space="preserve">          97/09/08</t>
  </si>
  <si>
    <t xml:space="preserve">          97/09/10</t>
  </si>
  <si>
    <t xml:space="preserve">          97/09/15</t>
  </si>
  <si>
    <t xml:space="preserve">          97/09/17</t>
  </si>
  <si>
    <t xml:space="preserve">          97/09/22</t>
  </si>
  <si>
    <t xml:space="preserve">          97/10/13</t>
  </si>
  <si>
    <t xml:space="preserve">          97/10/14</t>
  </si>
  <si>
    <t xml:space="preserve">          97/10/15</t>
  </si>
  <si>
    <t xml:space="preserve">          97/10/17</t>
  </si>
  <si>
    <t xml:space="preserve">          97/11/12</t>
  </si>
  <si>
    <t xml:space="preserve">          97/11/13</t>
  </si>
  <si>
    <t xml:space="preserve">          97/11/17</t>
  </si>
  <si>
    <t xml:space="preserve">          97/11/20</t>
  </si>
  <si>
    <t xml:space="preserve">          97/11/24</t>
  </si>
  <si>
    <t xml:space="preserve">          97/12/10</t>
  </si>
  <si>
    <t xml:space="preserve">          97/12/15</t>
  </si>
  <si>
    <t xml:space="preserve">          97/12/22</t>
  </si>
  <si>
    <t xml:space="preserve">          98/01/10</t>
  </si>
  <si>
    <t xml:space="preserve">          98/01/13</t>
  </si>
  <si>
    <t xml:space="preserve">          98/02/12</t>
  </si>
  <si>
    <t xml:space="preserve">          98/02/13</t>
  </si>
  <si>
    <t xml:space="preserve">          98/02/16</t>
  </si>
  <si>
    <t xml:space="preserve">          98/02/20</t>
  </si>
  <si>
    <t xml:space="preserve">          98/02/23</t>
  </si>
  <si>
    <t xml:space="preserve">          98/02/24</t>
  </si>
  <si>
    <t xml:space="preserve">          98/03/11</t>
  </si>
  <si>
    <t xml:space="preserve">          98/03/16</t>
  </si>
  <si>
    <t xml:space="preserve">          98/03/23</t>
  </si>
  <si>
    <t xml:space="preserve">          98/04/13</t>
  </si>
  <si>
    <t xml:space="preserve">          98/04/15</t>
  </si>
  <si>
    <t xml:space="preserve">          98/05/13</t>
  </si>
  <si>
    <t xml:space="preserve">          98/05/15</t>
  </si>
  <si>
    <t xml:space="preserve">          98/05/16</t>
  </si>
  <si>
    <t xml:space="preserve">          98/05/18</t>
  </si>
  <si>
    <t xml:space="preserve">          98/05/20</t>
  </si>
  <si>
    <t xml:space="preserve">          98/05/22</t>
  </si>
  <si>
    <t xml:space="preserve">          98/05/25</t>
  </si>
  <si>
    <t xml:space="preserve">          98/06/09</t>
  </si>
  <si>
    <t xml:space="preserve">          98/06/15</t>
  </si>
  <si>
    <t xml:space="preserve">          98/06/22</t>
  </si>
  <si>
    <t xml:space="preserve">          98/07/10</t>
  </si>
  <si>
    <t xml:space="preserve">          98/07/13</t>
  </si>
  <si>
    <t xml:space="preserve">          98/07/15</t>
  </si>
  <si>
    <t xml:space="preserve">          98/08/12</t>
  </si>
  <si>
    <t xml:space="preserve">          98/08/13</t>
  </si>
  <si>
    <t xml:space="preserve">          98/08/17</t>
  </si>
  <si>
    <t xml:space="preserve">          98/08/18</t>
  </si>
  <si>
    <t xml:space="preserve">          98/08/20</t>
  </si>
  <si>
    <t xml:space="preserve">          98/08/24</t>
  </si>
  <si>
    <t xml:space="preserve">          98/09/10</t>
  </si>
  <si>
    <t xml:space="preserve">          98/09/15</t>
  </si>
  <si>
    <t xml:space="preserve">          98/09/21</t>
  </si>
  <si>
    <t xml:space="preserve">          98/09/30</t>
  </si>
  <si>
    <t xml:space="preserve">          98/10/13</t>
  </si>
  <si>
    <t xml:space="preserve">          98/10/15</t>
  </si>
  <si>
    <t xml:space="preserve">          98/11/12</t>
  </si>
  <si>
    <t xml:space="preserve">          98/11/13</t>
  </si>
  <si>
    <t xml:space="preserve">          98/11/16</t>
  </si>
  <si>
    <t xml:space="preserve">          98/11/20</t>
  </si>
  <si>
    <t xml:space="preserve">          98/11/23</t>
  </si>
  <si>
    <t xml:space="preserve">          98/11/24</t>
  </si>
  <si>
    <t xml:space="preserve">          98/12/10</t>
  </si>
  <si>
    <t xml:space="preserve">          98/12/15</t>
  </si>
  <si>
    <t xml:space="preserve">          98/12/21</t>
  </si>
  <si>
    <t xml:space="preserve">          99/01/13</t>
  </si>
  <si>
    <t xml:space="preserve">          99/01/16</t>
  </si>
  <si>
    <t xml:space="preserve">          99/02/09</t>
  </si>
  <si>
    <t xml:space="preserve">          99/02/22</t>
  </si>
  <si>
    <t xml:space="preserve">          99/02/24</t>
  </si>
  <si>
    <t xml:space="preserve">          99/03/10</t>
  </si>
  <si>
    <t xml:space="preserve">          99/03/15</t>
  </si>
  <si>
    <t xml:space="preserve">          99/03/22</t>
  </si>
  <si>
    <t xml:space="preserve">          99/04/13</t>
  </si>
  <si>
    <t xml:space="preserve">          99/04/15</t>
  </si>
  <si>
    <t xml:space="preserve">          99/05/12</t>
  </si>
  <si>
    <t xml:space="preserve">          99/05/13</t>
  </si>
  <si>
    <t xml:space="preserve">          99/05/17</t>
  </si>
  <si>
    <t xml:space="preserve">          99/05/20</t>
  </si>
  <si>
    <t xml:space="preserve">          99/05/24</t>
  </si>
  <si>
    <t xml:space="preserve">          99/06/10</t>
  </si>
  <si>
    <t xml:space="preserve">          99/06/15</t>
  </si>
  <si>
    <t xml:space="preserve">          99/07/12</t>
  </si>
  <si>
    <t xml:space="preserve">          99/07/15</t>
  </si>
  <si>
    <t xml:space="preserve">          99/08/11</t>
  </si>
  <si>
    <t xml:space="preserve">          99/08/13</t>
  </si>
  <si>
    <t xml:space="preserve">          99/08/16</t>
  </si>
  <si>
    <t xml:space="preserve">          99/08/20</t>
  </si>
  <si>
    <t xml:space="preserve">          99/08/23</t>
  </si>
  <si>
    <t xml:space="preserve">          99/08/24</t>
  </si>
  <si>
    <t xml:space="preserve">          99/09/10</t>
  </si>
  <si>
    <t xml:space="preserve">          99/09/15</t>
  </si>
  <si>
    <t xml:space="preserve">          99/10/12</t>
  </si>
  <si>
    <t xml:space="preserve">          99/10/15</t>
  </si>
  <si>
    <t xml:space="preserve">          99/11/10</t>
  </si>
  <si>
    <t xml:space="preserve">          99/11/15</t>
  </si>
  <si>
    <t xml:space="preserve">          99/11/16</t>
  </si>
  <si>
    <t xml:space="preserve">          99/11/22</t>
  </si>
  <si>
    <t xml:space="preserve">          99/11/24</t>
  </si>
  <si>
    <t xml:space="preserve">          99/12/10</t>
  </si>
  <si>
    <t xml:space="preserve">          99/12/15</t>
  </si>
  <si>
    <t xml:space="preserve">          100/01/12</t>
  </si>
  <si>
    <t xml:space="preserve">          100/01/17</t>
  </si>
  <si>
    <t xml:space="preserve">          100/02/14</t>
  </si>
  <si>
    <t xml:space="preserve">          100/02/15</t>
  </si>
  <si>
    <t xml:space="preserve">          100/02/16</t>
  </si>
  <si>
    <t xml:space="preserve">          100/02/21</t>
  </si>
  <si>
    <t xml:space="preserve">          100/02/22</t>
  </si>
  <si>
    <t xml:space="preserve">          100/02/24</t>
  </si>
  <si>
    <t xml:space="preserve">          100/03/10</t>
  </si>
  <si>
    <t xml:space="preserve">          100/03/15</t>
  </si>
  <si>
    <t xml:space="preserve">          100/04/14</t>
  </si>
  <si>
    <t xml:space="preserve">          100/04/15</t>
  </si>
  <si>
    <t xml:space="preserve">          100/05/13</t>
  </si>
  <si>
    <t xml:space="preserve">          100/05/16</t>
  </si>
  <si>
    <t xml:space="preserve">          100/05/20</t>
  </si>
  <si>
    <t xml:space="preserve">          100/05/23</t>
  </si>
  <si>
    <t xml:space="preserve">          100/05/24</t>
  </si>
  <si>
    <t xml:space="preserve">          100/06/13</t>
  </si>
  <si>
    <t xml:space="preserve">          100/06/15</t>
  </si>
  <si>
    <t xml:space="preserve">          100/07/15</t>
  </si>
  <si>
    <t xml:space="preserve">          100/08/15</t>
  </si>
  <si>
    <t xml:space="preserve">          100/08/16</t>
  </si>
  <si>
    <t xml:space="preserve">          100/08/22</t>
  </si>
  <si>
    <t xml:space="preserve">          100/08/24</t>
  </si>
  <si>
    <t xml:space="preserve">          100/09/15</t>
  </si>
  <si>
    <t xml:space="preserve">          100/10/18</t>
  </si>
  <si>
    <t xml:space="preserve">          100/11/14</t>
  </si>
  <si>
    <t xml:space="preserve">          100/11/16</t>
  </si>
  <si>
    <t xml:space="preserve">          100/11/21</t>
  </si>
  <si>
    <t xml:space="preserve">          100/11/22</t>
  </si>
  <si>
    <t xml:space="preserve">          100/11/24</t>
  </si>
  <si>
    <t xml:space="preserve">          100/12/15</t>
  </si>
  <si>
    <t xml:space="preserve">          101/01/16</t>
  </si>
  <si>
    <t xml:space="preserve">          101/02/13</t>
  </si>
  <si>
    <t xml:space="preserve">          101/02/15</t>
  </si>
  <si>
    <t xml:space="preserve">          101/02/16</t>
  </si>
  <si>
    <t xml:space="preserve">          101/02/20</t>
  </si>
  <si>
    <t xml:space="preserve">          101/02/22</t>
  </si>
  <si>
    <t xml:space="preserve">          101/02/24</t>
  </si>
  <si>
    <t xml:space="preserve">          100/04/16</t>
  </si>
  <si>
    <t xml:space="preserve">          101/05/14</t>
  </si>
  <si>
    <t xml:space="preserve">          101/05/15</t>
  </si>
  <si>
    <t xml:space="preserve">          101/05/16</t>
  </si>
  <si>
    <t xml:space="preserve">          101/05/21</t>
  </si>
  <si>
    <t xml:space="preserve">          101/05/22</t>
  </si>
  <si>
    <t xml:space="preserve">          101/05/24</t>
  </si>
  <si>
    <t xml:space="preserve">          100/07/16</t>
  </si>
  <si>
    <t xml:space="preserve">          101/08/13</t>
  </si>
  <si>
    <t xml:space="preserve">          101/08/15</t>
  </si>
  <si>
    <t xml:space="preserve">          101/08/16</t>
  </si>
  <si>
    <t xml:space="preserve">          101/08/20</t>
  </si>
  <si>
    <t xml:space="preserve">          101/08/22</t>
  </si>
  <si>
    <t xml:space="preserve">          101/08/24</t>
  </si>
  <si>
    <t xml:space="preserve">          101/09/17</t>
  </si>
  <si>
    <t xml:space="preserve">          101/10/15</t>
  </si>
  <si>
    <t xml:space="preserve">          101/11/13</t>
  </si>
  <si>
    <t xml:space="preserve">          101/11/15</t>
  </si>
  <si>
    <t xml:space="preserve">          101/11/16</t>
  </si>
  <si>
    <t xml:space="preserve">          101/11/20</t>
  </si>
  <si>
    <t xml:space="preserve">          101/11/22</t>
  </si>
  <si>
    <t xml:space="preserve">          101/11/26</t>
  </si>
  <si>
    <t xml:space="preserve">          102/02/18</t>
  </si>
  <si>
    <t xml:space="preserve">          102/02/22</t>
  </si>
  <si>
    <t xml:space="preserve">          102/05/15</t>
  </si>
  <si>
    <t xml:space="preserve">          102/05/22</t>
  </si>
  <si>
    <t xml:space="preserve">          102/08/15</t>
  </si>
  <si>
    <t xml:space="preserve">          102/08/22</t>
  </si>
  <si>
    <t xml:space="preserve">          102/11/15</t>
  </si>
  <si>
    <t xml:space="preserve">          102/11/22</t>
  </si>
  <si>
    <t xml:space="preserve">          103/02/17</t>
  </si>
  <si>
    <t xml:space="preserve">          103/02/24</t>
  </si>
  <si>
    <t xml:space="preserve">          103/07/24</t>
  </si>
  <si>
    <t>End of Period</t>
  </si>
  <si>
    <r>
      <t>92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</si>
  <si>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92/02/24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</si>
  <si>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92/9/29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</si>
  <si>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92/11/11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</si>
  <si>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92/12/18</t>
    </r>
  </si>
  <si>
    <r>
      <t>93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</si>
  <si>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93/3/2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</si>
  <si>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93/3/20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</si>
  <si>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93/5/4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</si>
  <si>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93/6/10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</si>
  <si>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93/8/3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</si>
  <si>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93/8/10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</si>
  <si>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93/9/9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</si>
  <si>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93/9/23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</si>
  <si>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93/11/12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</si>
  <si>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93//11/19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</si>
  <si>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93/12/14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</si>
  <si>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93/12/16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</si>
  <si>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93/12/20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</si>
  <si>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93/12/28</t>
    </r>
  </si>
  <si>
    <r>
      <t>94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</si>
  <si>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　</t>
    </r>
    <r>
      <rPr>
        <b/>
        <sz val="11"/>
        <rFont val="Times New Roman"/>
        <family val="1"/>
      </rPr>
      <t>1</t>
    </r>
    <r>
      <rPr>
        <b/>
        <sz val="11"/>
        <rFont val="標楷體"/>
        <family val="4"/>
      </rPr>
      <t>月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</si>
  <si>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94/1/10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</si>
  <si>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94/1/14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</si>
  <si>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94/1/25</t>
    </r>
  </si>
  <si>
    <r>
      <rPr>
        <b/>
        <sz val="11"/>
        <rFont val="標楷體"/>
        <family val="4"/>
      </rPr>
      <t>　</t>
    </r>
    <r>
      <rPr>
        <b/>
        <sz val="11"/>
        <rFont val="Times New Roman"/>
        <family val="1"/>
      </rPr>
      <t>2</t>
    </r>
    <r>
      <rPr>
        <b/>
        <sz val="11"/>
        <rFont val="標楷體"/>
        <family val="4"/>
      </rPr>
      <t>月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</si>
  <si>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94/2/5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</si>
  <si>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94/2/18</t>
    </r>
  </si>
  <si>
    <r>
      <rPr>
        <b/>
        <sz val="11"/>
        <rFont val="標楷體"/>
        <family val="4"/>
      </rPr>
      <t>　</t>
    </r>
    <r>
      <rPr>
        <b/>
        <sz val="11"/>
        <rFont val="Times New Roman"/>
        <family val="1"/>
      </rPr>
      <t>3</t>
    </r>
    <r>
      <rPr>
        <b/>
        <sz val="11"/>
        <rFont val="標楷體"/>
        <family val="4"/>
      </rPr>
      <t>月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</si>
  <si>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94/3/9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</si>
  <si>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94/3/14</t>
    </r>
  </si>
  <si>
    <r>
      <rPr>
        <b/>
        <sz val="11"/>
        <rFont val="標楷體"/>
        <family val="4"/>
      </rPr>
      <t>　</t>
    </r>
    <r>
      <rPr>
        <b/>
        <sz val="11"/>
        <rFont val="Times New Roman"/>
        <family val="1"/>
      </rPr>
      <t>4</t>
    </r>
    <r>
      <rPr>
        <b/>
        <sz val="11"/>
        <rFont val="標楷體"/>
        <family val="4"/>
      </rPr>
      <t>月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</si>
  <si>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94/4/15</t>
    </r>
  </si>
  <si>
    <r>
      <rPr>
        <b/>
        <sz val="11"/>
        <rFont val="標楷體"/>
        <family val="4"/>
      </rPr>
      <t>　</t>
    </r>
    <r>
      <rPr>
        <b/>
        <sz val="11"/>
        <rFont val="Times New Roman"/>
        <family val="1"/>
      </rPr>
      <t>5</t>
    </r>
    <r>
      <rPr>
        <b/>
        <sz val="11"/>
        <rFont val="標楷體"/>
        <family val="4"/>
      </rPr>
      <t>月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</si>
  <si>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94/5/16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</si>
  <si>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94/5/31</t>
    </r>
  </si>
  <si>
    <r>
      <rPr>
        <b/>
        <sz val="11"/>
        <rFont val="標楷體"/>
        <family val="4"/>
      </rPr>
      <t>　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</rPr>
      <t>月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</si>
  <si>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94/6/14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</si>
  <si>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94/6/22</t>
    </r>
  </si>
  <si>
    <r>
      <rPr>
        <b/>
        <sz val="11"/>
        <rFont val="標楷體"/>
        <family val="4"/>
      </rPr>
      <t>　</t>
    </r>
    <r>
      <rPr>
        <b/>
        <sz val="11"/>
        <rFont val="Times New Roman"/>
        <family val="1"/>
      </rPr>
      <t>7</t>
    </r>
    <r>
      <rPr>
        <b/>
        <sz val="11"/>
        <rFont val="標楷體"/>
        <family val="4"/>
      </rPr>
      <t>月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</si>
  <si>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94/7/14</t>
    </r>
  </si>
  <si>
    <r>
      <rPr>
        <b/>
        <sz val="11"/>
        <rFont val="標楷體"/>
        <family val="4"/>
      </rPr>
      <t>　</t>
    </r>
    <r>
      <rPr>
        <b/>
        <sz val="11"/>
        <rFont val="Times New Roman"/>
        <family val="1"/>
      </rPr>
      <t>8</t>
    </r>
    <r>
      <rPr>
        <b/>
        <sz val="11"/>
        <rFont val="標楷體"/>
        <family val="4"/>
      </rPr>
      <t>月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</si>
  <si>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94/8/10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</si>
  <si>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94/8/12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</si>
  <si>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94/8/26</t>
    </r>
  </si>
  <si>
    <r>
      <rPr>
        <b/>
        <sz val="11"/>
        <rFont val="標楷體"/>
        <family val="4"/>
      </rPr>
      <t>　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</rPr>
      <t>月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</si>
  <si>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94/9/5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</si>
  <si>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94/9/6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</si>
  <si>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94/9/14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</si>
  <si>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94/9/23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</si>
  <si>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94/9/30</t>
    </r>
  </si>
  <si>
    <r>
      <rPr>
        <b/>
        <sz val="11"/>
        <rFont val="標楷體"/>
        <family val="4"/>
      </rPr>
      <t>　</t>
    </r>
    <r>
      <rPr>
        <b/>
        <sz val="11"/>
        <rFont val="Times New Roman"/>
        <family val="1"/>
      </rPr>
      <t>10</t>
    </r>
    <r>
      <rPr>
        <b/>
        <sz val="11"/>
        <rFont val="標楷體"/>
        <family val="4"/>
      </rPr>
      <t>月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</si>
  <si>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94/10/14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</si>
  <si>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94/10/19</t>
    </r>
  </si>
  <si>
    <r>
      <rPr>
        <b/>
        <sz val="11"/>
        <rFont val="標楷體"/>
        <family val="4"/>
      </rPr>
      <t>　</t>
    </r>
    <r>
      <rPr>
        <b/>
        <sz val="11"/>
        <rFont val="Times New Roman"/>
        <family val="1"/>
      </rPr>
      <t>11</t>
    </r>
    <r>
      <rPr>
        <b/>
        <sz val="11"/>
        <rFont val="標楷體"/>
        <family val="4"/>
      </rPr>
      <t>月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</si>
  <si>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94/11/14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</si>
  <si>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94/11/23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</si>
  <si>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94/11/25</t>
    </r>
  </si>
  <si>
    <r>
      <rPr>
        <b/>
        <sz val="11"/>
        <rFont val="標楷體"/>
        <family val="4"/>
      </rPr>
      <t>　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</si>
  <si>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94/12/1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</si>
  <si>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94/12/6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</si>
  <si>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94/12/14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</si>
  <si>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94/12/20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</si>
  <si>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94/12/21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</si>
  <si>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94/12/26</t>
    </r>
  </si>
  <si>
    <r>
      <rPr>
        <b/>
        <sz val="11"/>
        <rFont val="標楷體"/>
        <family val="4"/>
      </rPr>
      <t>　　</t>
    </r>
    <r>
      <rPr>
        <b/>
        <sz val="11"/>
        <rFont val="Times New Roman"/>
        <family val="1"/>
      </rPr>
      <t>94/12/28</t>
    </r>
  </si>
  <si>
    <r>
      <t>95</t>
    </r>
    <r>
      <rPr>
        <b/>
        <sz val="11"/>
        <rFont val="標楷體"/>
        <family val="4"/>
      </rPr>
      <t>年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</si>
  <si>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</si>
  <si>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95/1/13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</si>
  <si>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</si>
  <si>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95/2/13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</si>
  <si>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95/2/14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</si>
  <si>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95/2/15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</si>
  <si>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95/2/16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</si>
  <si>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95/2/17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</si>
  <si>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95/2/20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</si>
  <si>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95/2/22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</si>
  <si>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95/2/23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</si>
  <si>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95/2/24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</si>
  <si>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95/2/27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</si>
  <si>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</si>
  <si>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95/3/6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</si>
  <si>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95/3/14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</si>
  <si>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95/3/21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</si>
  <si>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95/4/13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</si>
  <si>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95/4/17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</si>
  <si>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95/4/18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</si>
  <si>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95/4/19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</si>
  <si>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</si>
  <si>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95/5/15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</si>
  <si>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95/5/16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</si>
  <si>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95/5/22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</si>
  <si>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95/5/23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</si>
  <si>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95/5/24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</si>
  <si>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95/5/25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</si>
  <si>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</si>
  <si>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95/6/6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</si>
  <si>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95/6/14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</si>
  <si>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95/6/20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</si>
  <si>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95/6/21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</si>
  <si>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95/6/30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</si>
  <si>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</si>
  <si>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95/7/13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</si>
  <si>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95/7/14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</si>
  <si>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</si>
  <si>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95/8/14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</si>
  <si>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95/8/15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</si>
  <si>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95/8/16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</si>
  <si>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95/8/21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</si>
  <si>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95/8/22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</si>
  <si>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95/8/23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</si>
  <si>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95/8/24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</si>
  <si>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95/8/25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</si>
  <si>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</si>
  <si>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95/9/6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</si>
  <si>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95/9/14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</si>
  <si>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95/9/18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</si>
  <si>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95/9/20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</si>
  <si>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95/9/21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</si>
  <si>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95/9/29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</si>
  <si>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</si>
  <si>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95/10/2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</si>
  <si>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95/10/3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</si>
  <si>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95/10/11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</si>
  <si>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95/10/13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</si>
  <si>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95/10/16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</si>
  <si>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95/10/17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</si>
  <si>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</si>
  <si>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95/11/13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</si>
  <si>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95/11/14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</si>
  <si>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95/11/10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</si>
  <si>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95/11/15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</si>
  <si>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95/11/16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</si>
  <si>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95/11/17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</si>
  <si>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95/11/20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</si>
  <si>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95/11/22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</si>
  <si>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95/11/23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</si>
  <si>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95/11/24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</si>
  <si>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95/11/27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</si>
  <si>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</si>
  <si>
    <r>
      <rPr>
        <sz val="11"/>
        <color indexed="8"/>
        <rFont val="標楷體"/>
        <family val="4"/>
      </rPr>
      <t>　　</t>
    </r>
    <r>
      <rPr>
        <sz val="11"/>
        <color indexed="8"/>
        <rFont val="Times New Roman"/>
        <family val="1"/>
      </rPr>
      <t>95/12/1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</si>
  <si>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95/12/6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</si>
  <si>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95/12/11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</si>
  <si>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95/12/12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</si>
  <si>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95/12/18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</si>
  <si>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95/12/21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</si>
  <si>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95/12/28</t>
    </r>
  </si>
  <si>
    <r>
      <t>96</t>
    </r>
    <r>
      <rPr>
        <b/>
        <sz val="11"/>
        <rFont val="標楷體"/>
        <family val="4"/>
      </rPr>
      <t>年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</si>
  <si>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96/1/2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</si>
  <si>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96/1/3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</si>
  <si>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96/1/10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</si>
  <si>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96/1/11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</si>
  <si>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96/1/13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</si>
  <si>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96/1/17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</si>
  <si>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96/1/30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</si>
  <si>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96/2/8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</si>
  <si>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96/2/12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</si>
  <si>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96/2/13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</si>
  <si>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96/2/14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</si>
  <si>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96/2/15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</si>
  <si>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96/2/16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</si>
  <si>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96/2/26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</si>
  <si>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96/3/6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</si>
  <si>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96/3/9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</si>
  <si>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96/3/12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</si>
  <si>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96/3/19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</si>
  <si>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96/3/21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</si>
  <si>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96/3/30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</si>
  <si>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96/4/10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</si>
  <si>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96/4/13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</si>
  <si>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96/4/17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</si>
  <si>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96/5/10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</si>
  <si>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96/5/11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</si>
  <si>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96/5/14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</si>
  <si>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96/5/15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</si>
  <si>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96/5/16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</si>
  <si>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96/5/17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</si>
  <si>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96/5/21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</si>
  <si>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96/5/22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</si>
  <si>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96/5/23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</si>
  <si>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96/5/24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</si>
  <si>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96/5/25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</si>
  <si>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96/5/28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</si>
  <si>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96/06/6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</si>
  <si>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96/06/11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</si>
  <si>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96/06/12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</si>
  <si>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96/06/20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</si>
  <si>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96/06/21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</si>
  <si>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96/06/22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</si>
  <si>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96/06/25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</si>
  <si>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96/07/01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</si>
  <si>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96/07/10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</si>
  <si>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96/07/11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</si>
  <si>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96/07/13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</si>
  <si>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96/07/17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</si>
  <si>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96/08/10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</si>
  <si>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96/08/13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</si>
  <si>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96/08/14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</si>
  <si>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96/08/15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</si>
  <si>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96/08/16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</si>
  <si>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96/08/17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</si>
  <si>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96/08/20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</si>
  <si>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96/08/22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</si>
  <si>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96/08/23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</si>
  <si>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96/08/24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</si>
  <si>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96/08/27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</si>
  <si>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96/08/30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</si>
  <si>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96/09/06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</si>
  <si>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96/09/10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</si>
  <si>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96/09/12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</si>
  <si>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96/09/17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</si>
  <si>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96/09/21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</si>
  <si>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96/10/11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</si>
  <si>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96/10/15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</si>
  <si>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96/10/17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</si>
  <si>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96/11/12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</si>
  <si>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96/11/13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</si>
  <si>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96/11/14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</si>
  <si>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96/11/15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</si>
  <si>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96/11/16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</si>
  <si>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96/11/19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</si>
  <si>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96/11/20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</si>
  <si>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96/11/22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</si>
  <si>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96/11/23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</si>
  <si>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96/11/26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</si>
  <si>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96/12/06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</si>
  <si>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96/12/10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</si>
  <si>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96/12/12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</si>
  <si>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96/12/17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</si>
  <si>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>96/12/21</t>
    </r>
  </si>
  <si>
    <r>
      <t>97</t>
    </r>
    <r>
      <rPr>
        <b/>
        <sz val="11"/>
        <rFont val="標楷體"/>
        <family val="4"/>
      </rPr>
      <t>年</t>
    </r>
  </si>
  <si>
    <r>
      <t>98</t>
    </r>
    <r>
      <rPr>
        <b/>
        <sz val="11"/>
        <rFont val="標楷體"/>
        <family val="4"/>
      </rPr>
      <t>年</t>
    </r>
  </si>
  <si>
    <r>
      <t>99</t>
    </r>
    <r>
      <rPr>
        <b/>
        <sz val="11"/>
        <rFont val="標楷體"/>
        <family val="4"/>
      </rPr>
      <t>年</t>
    </r>
  </si>
  <si>
    <r>
      <t>100</t>
    </r>
    <r>
      <rPr>
        <b/>
        <sz val="11"/>
        <rFont val="標楷體"/>
        <family val="4"/>
      </rPr>
      <t>年</t>
    </r>
  </si>
  <si>
    <r>
      <t>101</t>
    </r>
    <r>
      <rPr>
        <b/>
        <sz val="11"/>
        <rFont val="標楷體"/>
        <family val="4"/>
      </rPr>
      <t>年</t>
    </r>
  </si>
  <si>
    <r>
      <t>102</t>
    </r>
    <r>
      <rPr>
        <b/>
        <sz val="11"/>
        <rFont val="標楷體"/>
        <family val="4"/>
      </rPr>
      <t>年</t>
    </r>
  </si>
  <si>
    <r>
      <t>103</t>
    </r>
    <r>
      <rPr>
        <b/>
        <sz val="11"/>
        <rFont val="標楷體"/>
        <family val="4"/>
      </rPr>
      <t>年</t>
    </r>
  </si>
  <si>
    <r>
      <t>104</t>
    </r>
    <r>
      <rPr>
        <b/>
        <sz val="11"/>
        <rFont val="標楷體"/>
        <family val="4"/>
      </rPr>
      <t>年</t>
    </r>
  </si>
  <si>
    <r>
      <t>105</t>
    </r>
    <r>
      <rPr>
        <b/>
        <sz val="11"/>
        <rFont val="標楷體"/>
        <family val="4"/>
      </rPr>
      <t>年</t>
    </r>
  </si>
  <si>
    <r>
      <t>106</t>
    </r>
    <r>
      <rPr>
        <b/>
        <sz val="11"/>
        <rFont val="標楷體"/>
        <family val="4"/>
      </rPr>
      <t>年</t>
    </r>
  </si>
  <si>
    <r>
      <t>107</t>
    </r>
    <r>
      <rPr>
        <b/>
        <sz val="11"/>
        <rFont val="標楷體"/>
        <family val="4"/>
      </rPr>
      <t>年</t>
    </r>
  </si>
  <si>
    <r>
      <t>108</t>
    </r>
    <r>
      <rPr>
        <b/>
        <sz val="11"/>
        <rFont val="標楷體"/>
        <family val="4"/>
      </rPr>
      <t>年</t>
    </r>
  </si>
  <si>
    <t>Source:Provided by individual institutions.</t>
  </si>
  <si>
    <r>
      <rPr>
        <sz val="11"/>
        <rFont val="標楷體"/>
        <family val="4"/>
      </rPr>
      <t>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 xml:space="preserve">數
</t>
    </r>
    <r>
      <rPr>
        <sz val="11"/>
        <rFont val="Times New Roman"/>
        <family val="1"/>
      </rPr>
      <t>Case</t>
    </r>
  </si>
  <si>
    <r>
      <rPr>
        <b/>
        <sz val="22"/>
        <rFont val="標楷體"/>
        <family val="4"/>
      </rPr>
      <t xml:space="preserve">資產證券化發行量統計
</t>
    </r>
    <r>
      <rPr>
        <b/>
        <sz val="22"/>
        <rFont val="Times New Roman"/>
        <family val="1"/>
      </rPr>
      <t xml:space="preserve">Issues of Financial Asset Securitization </t>
    </r>
  </si>
  <si>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;</t>
    </r>
    <r>
      <rPr>
        <sz val="12"/>
        <rFont val="標楷體"/>
        <family val="4"/>
      </rPr>
      <t>百萬元</t>
    </r>
  </si>
  <si>
    <r>
      <rPr>
        <sz val="11"/>
        <rFont val="標楷體"/>
        <family val="4"/>
      </rPr>
      <t xml:space="preserve">發行日期
</t>
    </r>
    <r>
      <rPr>
        <sz val="11"/>
        <rFont val="Times New Roman"/>
        <family val="1"/>
      </rPr>
      <t>Issued date</t>
    </r>
  </si>
  <si>
    <r>
      <rPr>
        <sz val="11"/>
        <rFont val="標楷體"/>
        <family val="4"/>
      </rPr>
      <t xml:space="preserve">發　行　總　額
</t>
    </r>
    <r>
      <rPr>
        <sz val="11"/>
        <rFont val="Times New Roman"/>
        <family val="1"/>
      </rPr>
      <t>Issues</t>
    </r>
  </si>
  <si>
    <r>
      <rPr>
        <sz val="11"/>
        <rFont val="標楷體"/>
        <family val="4"/>
      </rPr>
      <t xml:space="preserve">本　國　銀　行
</t>
    </r>
    <r>
      <rPr>
        <sz val="11"/>
        <rFont val="Times New Roman"/>
        <family val="1"/>
      </rPr>
      <t>Domestic Banks</t>
    </r>
  </si>
  <si>
    <r>
      <rPr>
        <sz val="11"/>
        <rFont val="標楷體"/>
        <family val="4"/>
      </rPr>
      <t xml:space="preserve">外國銀行在臺分行
</t>
    </r>
    <r>
      <rPr>
        <sz val="11"/>
        <rFont val="Times New Roman"/>
        <family val="1"/>
      </rPr>
      <t>Local Branches of Foreign Bank</t>
    </r>
  </si>
  <si>
    <r>
      <rPr>
        <sz val="11"/>
        <rFont val="標楷體"/>
        <family val="4"/>
      </rPr>
      <t xml:space="preserve">總　　計
</t>
    </r>
    <r>
      <rPr>
        <sz val="11"/>
        <rFont val="Times New Roman"/>
        <family val="1"/>
      </rPr>
      <t>Total</t>
    </r>
  </si>
  <si>
    <r>
      <rPr>
        <sz val="11"/>
        <rFont val="標楷體"/>
        <family val="4"/>
      </rPr>
      <t xml:space="preserve">金融資產證券化
</t>
    </r>
    <r>
      <rPr>
        <sz val="11"/>
        <rFont val="Times New Roman"/>
        <family val="1"/>
      </rPr>
      <t>Financial Asset Securitization</t>
    </r>
  </si>
  <si>
    <r>
      <rPr>
        <sz val="11"/>
        <rFont val="標楷體"/>
        <family val="4"/>
      </rPr>
      <t xml:space="preserve">不動產證券化
</t>
    </r>
    <r>
      <rPr>
        <sz val="11"/>
        <rFont val="Times New Roman"/>
        <family val="1"/>
      </rPr>
      <t>Real Estate Securitization</t>
    </r>
  </si>
  <si>
    <r>
      <rPr>
        <sz val="11"/>
        <rFont val="標楷體"/>
        <family val="4"/>
      </rPr>
      <t>合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 xml:space="preserve">計
</t>
    </r>
    <r>
      <rPr>
        <sz val="11"/>
        <rFont val="Times New Roman"/>
        <family val="1"/>
      </rPr>
      <t>Subtotal</t>
    </r>
  </si>
  <si>
    <r>
      <rPr>
        <sz val="11"/>
        <rFont val="標楷體"/>
        <family val="4"/>
      </rPr>
      <t>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 xml:space="preserve">數
</t>
    </r>
    <r>
      <rPr>
        <sz val="11"/>
        <rFont val="Times New Roman"/>
        <family val="1"/>
      </rPr>
      <t>Case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</si>
  <si>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 xml:space="preserve">額
</t>
    </r>
    <r>
      <rPr>
        <sz val="11"/>
        <rFont val="Times New Roman"/>
        <family val="1"/>
      </rPr>
      <t>Amount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</si>
  <si>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 xml:space="preserve">額
</t>
    </r>
    <r>
      <rPr>
        <sz val="11"/>
        <rFont val="Times New Roman"/>
        <family val="1"/>
      </rPr>
      <t>Amount</t>
    </r>
  </si>
  <si>
    <r>
      <rPr>
        <sz val="11"/>
        <rFont val="標楷體"/>
        <family val="4"/>
      </rPr>
      <t>指數</t>
    </r>
    <r>
      <rPr>
        <sz val="11"/>
        <rFont val="Times New Roman"/>
        <family val="1"/>
      </rPr>
      <t xml:space="preserve">(92=100)
</t>
    </r>
    <r>
      <rPr>
        <sz val="9"/>
        <rFont val="Times New Roman"/>
        <family val="1"/>
      </rPr>
      <t xml:space="preserve"> Base Period  (2003=100)
</t>
    </r>
  </si>
  <si>
    <r>
      <rPr>
        <b/>
        <sz val="11"/>
        <rFont val="標楷體"/>
        <family val="4"/>
      </rPr>
      <t>－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</si>
  <si>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</si>
  <si>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</si>
  <si>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</si>
  <si>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</si>
  <si>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</si>
  <si>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</si>
  <si>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</si>
  <si>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</si>
  <si>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</si>
  <si>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>月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</si>
  <si>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</si>
  <si>
    <r>
      <rPr>
        <sz val="12"/>
        <rFont val="標楷體"/>
        <family val="4"/>
      </rPr>
      <t>資料來源：各銀行網際網路申報資料。</t>
    </r>
  </si>
  <si>
    <t>Jan.</t>
  </si>
  <si>
    <t>Feb.</t>
  </si>
  <si>
    <t>Mar.</t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</si>
  <si>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</t>
    </r>
  </si>
  <si>
    <t>Apr.</t>
  </si>
  <si>
    <t>May</t>
  </si>
  <si>
    <t>Jun.</t>
  </si>
  <si>
    <t>Sep.</t>
  </si>
  <si>
    <t>Oct.</t>
  </si>
  <si>
    <t>Nov.</t>
  </si>
  <si>
    <t>Dec.</t>
  </si>
  <si>
    <t>－</t>
  </si>
  <si>
    <t>Aug.</t>
  </si>
  <si>
    <t>Jul.</t>
  </si>
  <si>
    <t>－</t>
  </si>
  <si>
    <r>
      <t>109</t>
    </r>
    <r>
      <rPr>
        <b/>
        <sz val="11"/>
        <rFont val="標楷體"/>
        <family val="4"/>
      </rPr>
      <t>年</t>
    </r>
  </si>
  <si>
    <t>Dec.</t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</si>
  <si>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</t>
    </r>
  </si>
  <si>
    <t>Feb.</t>
  </si>
  <si>
    <r>
      <t>110</t>
    </r>
    <r>
      <rPr>
        <b/>
        <sz val="11"/>
        <rFont val="標楷體"/>
        <family val="4"/>
      </rPr>
      <t>年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</si>
  <si>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</si>
  <si>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</si>
  <si>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</t>
    </r>
  </si>
  <si>
    <t>Units:Cases;NT$ Million</t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</si>
  <si>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</t>
    </r>
  </si>
  <si>
    <t>Jun.</t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</si>
  <si>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</si>
  <si>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</t>
    </r>
  </si>
  <si>
    <t>Aug.</t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</si>
  <si>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</si>
  <si>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</si>
  <si>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</si>
  <si>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</t>
    </r>
  </si>
  <si>
    <t>－</t>
  </si>
  <si>
    <t>－</t>
  </si>
  <si>
    <r>
      <t>111</t>
    </r>
    <r>
      <rPr>
        <b/>
        <sz val="11"/>
        <rFont val="標楷體"/>
        <family val="4"/>
      </rPr>
      <t>年</t>
    </r>
  </si>
  <si>
    <t>Mar.</t>
  </si>
  <si>
    <t>Apr.</t>
  </si>
  <si>
    <r>
      <t>112</t>
    </r>
    <r>
      <rPr>
        <b/>
        <sz val="11"/>
        <rFont val="標楷體"/>
        <family val="4"/>
      </rPr>
      <t>年</t>
    </r>
  </si>
  <si>
    <r>
      <t>113</t>
    </r>
    <r>
      <rPr>
        <b/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</si>
</sst>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 "/>
    <numFmt numFmtId="178" formatCode="#,##0\ "/>
    <numFmt numFmtId="179" formatCode="\&lt;0,\-"/>
    <numFmt numFmtId="180" formatCode="\=0,\-"/>
    <numFmt numFmtId="181" formatCode="[=0]\,\-;General"/>
    <numFmt numFmtId="182" formatCode="[=0]\,&quot;－&quot;;General"/>
    <numFmt numFmtId="183" formatCode="[=0]&quot;－&quot;;General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1"/>
      <color indexed="8"/>
      <name val="Times New Roman"/>
      <family val="1"/>
    </font>
    <font>
      <b/>
      <sz val="22"/>
      <name val="標楷體"/>
      <family val="4"/>
    </font>
    <font>
      <b/>
      <sz val="22"/>
      <name val="Times New Roman"/>
      <family val="1"/>
    </font>
    <font>
      <sz val="11"/>
      <color indexed="8"/>
      <name val="標楷體"/>
      <family val="4"/>
    </font>
    <font>
      <sz val="9"/>
      <name val="Times New Roman"/>
      <family val="1"/>
    </font>
    <font>
      <sz val="11"/>
      <name val="細明體"/>
      <family val="3"/>
    </font>
    <font>
      <b/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8" fontId="11" fillId="0" borderId="15" xfId="0" applyNumberFormat="1" applyFont="1" applyFill="1" applyBorder="1" applyAlignment="1">
      <alignment horizontal="right" vertical="center"/>
    </xf>
    <xf numFmtId="177" fontId="11" fillId="0" borderId="15" xfId="0" applyNumberFormat="1" applyFont="1" applyFill="1" applyBorder="1" applyAlignment="1">
      <alignment horizontal="right" vertical="center"/>
    </xf>
    <xf numFmtId="178" fontId="11" fillId="0" borderId="16" xfId="0" applyNumberFormat="1" applyFont="1" applyFill="1" applyBorder="1" applyAlignment="1">
      <alignment horizontal="right" vertical="center"/>
    </xf>
    <xf numFmtId="177" fontId="11" fillId="0" borderId="16" xfId="0" applyNumberFormat="1" applyFont="1" applyFill="1" applyBorder="1" applyAlignment="1">
      <alignment horizontal="right" vertical="center"/>
    </xf>
    <xf numFmtId="177" fontId="11" fillId="0" borderId="17" xfId="0" applyNumberFormat="1" applyFont="1" applyFill="1" applyBorder="1" applyAlignment="1">
      <alignment horizontal="right" vertical="center"/>
    </xf>
    <xf numFmtId="177" fontId="11" fillId="0" borderId="18" xfId="0" applyNumberFormat="1" applyFont="1" applyFill="1" applyBorder="1" applyAlignment="1">
      <alignment horizontal="right" vertical="center"/>
    </xf>
    <xf numFmtId="178" fontId="10" fillId="0" borderId="15" xfId="0" applyNumberFormat="1" applyFont="1" applyFill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right" vertical="center"/>
    </xf>
    <xf numFmtId="178" fontId="10" fillId="0" borderId="19" xfId="0" applyNumberFormat="1" applyFont="1" applyFill="1" applyBorder="1" applyAlignment="1">
      <alignment horizontal="right" vertical="center"/>
    </xf>
    <xf numFmtId="178" fontId="10" fillId="0" borderId="16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7" xfId="0" applyNumberFormat="1" applyFont="1" applyFill="1" applyBorder="1" applyAlignment="1">
      <alignment horizontal="right" vertical="center"/>
    </xf>
    <xf numFmtId="178" fontId="10" fillId="0" borderId="20" xfId="0" applyNumberFormat="1" applyFont="1" applyFill="1" applyBorder="1" applyAlignment="1">
      <alignment horizontal="right" vertical="center"/>
    </xf>
    <xf numFmtId="177" fontId="10" fillId="0" borderId="21" xfId="0" applyNumberFormat="1" applyFont="1" applyFill="1" applyBorder="1" applyAlignment="1">
      <alignment horizontal="right" vertical="center"/>
    </xf>
    <xf numFmtId="178" fontId="13" fillId="0" borderId="15" xfId="0" applyNumberFormat="1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178" fontId="13" fillId="0" borderId="16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horizontal="right" vertical="center"/>
    </xf>
    <xf numFmtId="178" fontId="10" fillId="0" borderId="22" xfId="0" applyNumberFormat="1" applyFont="1" applyFill="1" applyBorder="1" applyAlignment="1">
      <alignment horizontal="right" vertical="center"/>
    </xf>
    <xf numFmtId="177" fontId="10" fillId="0" borderId="22" xfId="0" applyNumberFormat="1" applyFont="1" applyFill="1" applyBorder="1" applyAlignment="1">
      <alignment horizontal="right" vertical="center"/>
    </xf>
    <xf numFmtId="178" fontId="10" fillId="0" borderId="23" xfId="0" applyNumberFormat="1" applyFont="1" applyFill="1" applyBorder="1" applyAlignment="1">
      <alignment horizontal="right" vertical="center"/>
    </xf>
    <xf numFmtId="177" fontId="10" fillId="0" borderId="23" xfId="0" applyNumberFormat="1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 vertical="center"/>
    </xf>
    <xf numFmtId="178" fontId="11" fillId="33" borderId="24" xfId="0" applyNumberFormat="1" applyFont="1" applyFill="1" applyBorder="1" applyAlignment="1">
      <alignment horizontal="right" vertical="center"/>
    </xf>
    <xf numFmtId="177" fontId="11" fillId="33" borderId="24" xfId="0" applyNumberFormat="1" applyFont="1" applyFill="1" applyBorder="1" applyAlignment="1">
      <alignment horizontal="right" vertical="center"/>
    </xf>
    <xf numFmtId="177" fontId="11" fillId="33" borderId="25" xfId="0" applyNumberFormat="1" applyFont="1" applyFill="1" applyBorder="1" applyAlignment="1">
      <alignment horizontal="right" vertical="center"/>
    </xf>
    <xf numFmtId="178" fontId="11" fillId="33" borderId="25" xfId="0" applyNumberFormat="1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vertical="center"/>
    </xf>
    <xf numFmtId="178" fontId="11" fillId="33" borderId="15" xfId="0" applyNumberFormat="1" applyFont="1" applyFill="1" applyBorder="1" applyAlignment="1">
      <alignment horizontal="right" vertical="center"/>
    </xf>
    <xf numFmtId="177" fontId="11" fillId="33" borderId="15" xfId="0" applyNumberFormat="1" applyFont="1" applyFill="1" applyBorder="1" applyAlignment="1">
      <alignment horizontal="right" vertical="center"/>
    </xf>
    <xf numFmtId="178" fontId="11" fillId="33" borderId="16" xfId="0" applyNumberFormat="1" applyFont="1" applyFill="1" applyBorder="1" applyAlignment="1">
      <alignment horizontal="right" vertical="center"/>
    </xf>
    <xf numFmtId="177" fontId="11" fillId="33" borderId="16" xfId="0" applyNumberFormat="1" applyFont="1" applyFill="1" applyBorder="1" applyAlignment="1">
      <alignment horizontal="right" vertical="center"/>
    </xf>
    <xf numFmtId="177" fontId="11" fillId="33" borderId="17" xfId="0" applyNumberFormat="1" applyFont="1" applyFill="1" applyBorder="1" applyAlignment="1">
      <alignment horizontal="right" vertical="center"/>
    </xf>
    <xf numFmtId="178" fontId="11" fillId="33" borderId="19" xfId="0" applyNumberFormat="1" applyFont="1" applyFill="1" applyBorder="1" applyAlignment="1">
      <alignment horizontal="right" vertical="center"/>
    </xf>
    <xf numFmtId="177" fontId="11" fillId="33" borderId="18" xfId="0" applyNumberFormat="1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178" fontId="11" fillId="33" borderId="17" xfId="0" applyNumberFormat="1" applyFont="1" applyFill="1" applyBorder="1" applyAlignment="1">
      <alignment horizontal="right" vertical="center"/>
    </xf>
    <xf numFmtId="178" fontId="11" fillId="33" borderId="21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horizontal="right" vertical="center"/>
    </xf>
    <xf numFmtId="49" fontId="10" fillId="0" borderId="22" xfId="0" applyNumberFormat="1" applyFont="1" applyFill="1" applyBorder="1" applyAlignment="1">
      <alignment horizontal="left" vertical="center"/>
    </xf>
    <xf numFmtId="177" fontId="10" fillId="0" borderId="26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177" fontId="11" fillId="33" borderId="34" xfId="0" applyNumberFormat="1" applyFont="1" applyFill="1" applyBorder="1" applyAlignment="1">
      <alignment horizontal="right" vertical="center"/>
    </xf>
    <xf numFmtId="178" fontId="11" fillId="33" borderId="35" xfId="0" applyNumberFormat="1" applyFont="1" applyFill="1" applyBorder="1" applyAlignment="1">
      <alignment horizontal="right" vertical="center"/>
    </xf>
    <xf numFmtId="177" fontId="11" fillId="33" borderId="36" xfId="0" applyNumberFormat="1" applyFont="1" applyFill="1" applyBorder="1" applyAlignment="1">
      <alignment horizontal="right" vertical="center"/>
    </xf>
    <xf numFmtId="49" fontId="11" fillId="0" borderId="15" xfId="0" applyNumberFormat="1" applyFont="1" applyFill="1" applyBorder="1" applyAlignment="1">
      <alignment vertical="center"/>
    </xf>
    <xf numFmtId="178" fontId="11" fillId="0" borderId="20" xfId="0" applyNumberFormat="1" applyFont="1" applyFill="1" applyBorder="1" applyAlignment="1">
      <alignment horizontal="right" vertical="center"/>
    </xf>
    <xf numFmtId="177" fontId="11" fillId="0" borderId="21" xfId="0" applyNumberFormat="1" applyFont="1" applyFill="1" applyBorder="1" applyAlignment="1">
      <alignment horizontal="right" vertical="center"/>
    </xf>
    <xf numFmtId="178" fontId="11" fillId="33" borderId="20" xfId="0" applyNumberFormat="1" applyFont="1" applyFill="1" applyBorder="1" applyAlignment="1">
      <alignment horizontal="right" vertical="center"/>
    </xf>
    <xf numFmtId="177" fontId="11" fillId="33" borderId="21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vertical="center"/>
    </xf>
    <xf numFmtId="177" fontId="13" fillId="0" borderId="17" xfId="0" applyNumberFormat="1" applyFont="1" applyFill="1" applyBorder="1" applyAlignment="1">
      <alignment horizontal="right" vertical="center"/>
    </xf>
    <xf numFmtId="178" fontId="13" fillId="0" borderId="20" xfId="0" applyNumberFormat="1" applyFont="1" applyFill="1" applyBorder="1" applyAlignment="1">
      <alignment horizontal="right" vertical="center"/>
    </xf>
    <xf numFmtId="177" fontId="13" fillId="0" borderId="21" xfId="0" applyNumberFormat="1" applyFont="1" applyFill="1" applyBorder="1" applyAlignment="1">
      <alignment horizontal="right" vertical="center"/>
    </xf>
    <xf numFmtId="3" fontId="11" fillId="33" borderId="16" xfId="0" applyNumberFormat="1" applyFont="1" applyFill="1" applyBorder="1" applyAlignment="1">
      <alignment horizontal="right" vertical="center"/>
    </xf>
    <xf numFmtId="178" fontId="10" fillId="33" borderId="20" xfId="0" applyNumberFormat="1" applyFont="1" applyFill="1" applyBorder="1" applyAlignment="1">
      <alignment horizontal="right" vertical="center"/>
    </xf>
    <xf numFmtId="177" fontId="10" fillId="33" borderId="21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178" fontId="11" fillId="0" borderId="21" xfId="0" applyNumberFormat="1" applyFont="1" applyFill="1" applyBorder="1" applyAlignment="1">
      <alignment horizontal="right" vertical="center"/>
    </xf>
    <xf numFmtId="183" fontId="10" fillId="0" borderId="16" xfId="0" applyNumberFormat="1" applyFont="1" applyFill="1" applyBorder="1" applyAlignment="1">
      <alignment horizontal="right" vertical="center"/>
    </xf>
    <xf numFmtId="0" fontId="11" fillId="33" borderId="37" xfId="0" applyFont="1" applyFill="1" applyBorder="1" applyAlignment="1">
      <alignment horizontal="left" vertical="center"/>
    </xf>
    <xf numFmtId="49" fontId="10" fillId="0" borderId="38" xfId="0" applyNumberFormat="1" applyFont="1" applyFill="1" applyBorder="1" applyAlignment="1">
      <alignment horizontal="left" vertical="center"/>
    </xf>
    <xf numFmtId="178" fontId="10" fillId="0" borderId="38" xfId="0" applyNumberFormat="1" applyFont="1" applyFill="1" applyBorder="1" applyAlignment="1">
      <alignment horizontal="right" vertical="center"/>
    </xf>
    <xf numFmtId="177" fontId="10" fillId="0" borderId="38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 wrapText="1"/>
    </xf>
    <xf numFmtId="178" fontId="11" fillId="33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8" fontId="10" fillId="0" borderId="21" xfId="0" applyNumberFormat="1" applyFont="1" applyFill="1" applyBorder="1" applyAlignment="1">
      <alignment horizontal="left" vertical="center" indent="2"/>
    </xf>
    <xf numFmtId="49" fontId="11" fillId="33" borderId="36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center"/>
    </xf>
    <xf numFmtId="49" fontId="11" fillId="33" borderId="21" xfId="0" applyNumberFormat="1" applyFont="1" applyFill="1" applyBorder="1" applyAlignment="1">
      <alignment horizontal="left" vertical="center"/>
    </xf>
    <xf numFmtId="49" fontId="10" fillId="0" borderId="21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0" fillId="0" borderId="27" xfId="0" applyNumberFormat="1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indent="2"/>
    </xf>
    <xf numFmtId="0" fontId="10" fillId="0" borderId="40" xfId="0" applyFont="1" applyFill="1" applyBorder="1" applyAlignment="1">
      <alignment horizontal="left" vertical="center" indent="2"/>
    </xf>
    <xf numFmtId="0" fontId="10" fillId="0" borderId="27" xfId="0" applyFont="1" applyFill="1" applyBorder="1" applyAlignment="1">
      <alignment horizontal="left" vertical="center" indent="2"/>
    </xf>
    <xf numFmtId="49" fontId="10" fillId="0" borderId="10" xfId="0" applyNumberFormat="1" applyFont="1" applyFill="1" applyBorder="1" applyAlignment="1">
      <alignment horizontal="left" vertical="center"/>
    </xf>
    <xf numFmtId="178" fontId="10" fillId="0" borderId="3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>
      <alignment horizontal="right" vertical="center"/>
    </xf>
    <xf numFmtId="177" fontId="10" fillId="0" borderId="31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177" fontId="10" fillId="0" borderId="32" xfId="0" applyNumberFormat="1" applyFont="1" applyFill="1" applyBorder="1" applyAlignment="1">
      <alignment horizontal="right" vertical="center"/>
    </xf>
    <xf numFmtId="49" fontId="10" fillId="0" borderId="32" xfId="0" applyNumberFormat="1" applyFont="1" applyFill="1" applyBorder="1" applyAlignment="1">
      <alignment horizontal="left" vertical="center"/>
    </xf>
    <xf numFmtId="177" fontId="18" fillId="0" borderId="23" xfId="0" applyNumberFormat="1" applyFont="1" applyFill="1" applyBorder="1" applyAlignment="1">
      <alignment horizontal="right" vertical="center"/>
    </xf>
    <xf numFmtId="178" fontId="11" fillId="0" borderId="27" xfId="0" applyNumberFormat="1" applyFont="1" applyFill="1" applyBorder="1" applyAlignment="1">
      <alignment horizontal="right" vertical="center"/>
    </xf>
    <xf numFmtId="178" fontId="18" fillId="0" borderId="16" xfId="0" applyNumberFormat="1" applyFont="1" applyFill="1" applyBorder="1" applyAlignment="1">
      <alignment horizontal="right" vertical="center"/>
    </xf>
    <xf numFmtId="178" fontId="19" fillId="0" borderId="21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/>
    </xf>
    <xf numFmtId="0" fontId="10" fillId="0" borderId="45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8"/>
  <sheetViews>
    <sheetView showGridLines="0" tabSelected="1" zoomScale="90" zoomScaleNormal="90" zoomScaleSheetLayoutView="100" zoomScalePageLayoutView="0" workbookViewId="0" topLeftCell="A1">
      <pane ySplit="11" topLeftCell="A699" activePane="bottomLeft" state="frozen"/>
      <selection pane="topLeft" activeCell="A1" sqref="A1"/>
      <selection pane="bottomLeft" activeCell="A1" sqref="A1:U1"/>
    </sheetView>
  </sheetViews>
  <sheetFormatPr defaultColWidth="9.00390625" defaultRowHeight="16.5"/>
  <cols>
    <col min="1" max="1" width="13.625" style="2" customWidth="1"/>
    <col min="2" max="2" width="6.625" style="2" customWidth="1"/>
    <col min="3" max="3" width="10.75390625" style="2" bestFit="1" customWidth="1"/>
    <col min="4" max="4" width="8.375" style="2" customWidth="1"/>
    <col min="5" max="5" width="6.625" style="2" customWidth="1"/>
    <col min="6" max="6" width="9.25390625" style="2" customWidth="1"/>
    <col min="7" max="7" width="6.625" style="2" customWidth="1"/>
    <col min="8" max="8" width="7.625" style="2" customWidth="1"/>
    <col min="9" max="9" width="6.625" style="2" customWidth="1"/>
    <col min="10" max="10" width="8.625" style="2" customWidth="1"/>
    <col min="11" max="11" width="6.625" style="2" customWidth="1"/>
    <col min="12" max="12" width="9.25390625" style="2" customWidth="1"/>
    <col min="13" max="13" width="6.625" style="2" customWidth="1"/>
    <col min="14" max="14" width="7.625" style="2" customWidth="1"/>
    <col min="15" max="15" width="6.625" style="2" customWidth="1"/>
    <col min="16" max="16" width="8.625" style="2" customWidth="1"/>
    <col min="17" max="17" width="6.625" style="2" customWidth="1"/>
    <col min="18" max="18" width="9.25390625" style="2" customWidth="1"/>
    <col min="19" max="19" width="6.625" style="2" customWidth="1"/>
    <col min="20" max="20" width="7.625" style="1" customWidth="1"/>
    <col min="21" max="21" width="8.875" style="92" customWidth="1"/>
    <col min="22" max="23" width="6.00390625" style="2" customWidth="1"/>
    <col min="24" max="24" width="8.875" style="1" customWidth="1"/>
    <col min="25" max="16384" width="8.875" style="2" customWidth="1"/>
  </cols>
  <sheetData>
    <row r="1" spans="1:23" ht="52.5" customHeight="1">
      <c r="A1" s="127" t="s">
        <v>479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6"/>
      <c r="W1" s="6"/>
    </row>
    <row r="2" spans="1:23" ht="21" customHeight="1" thickBot="1">
      <c r="A2" s="91" t="s">
        <v>480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38" t="s">
        <v>529</v>
      </c>
      <c r="S2" s="138"/>
      <c r="T2" s="138"/>
      <c r="U2" s="138"/>
      <c r="W2" s="1"/>
    </row>
    <row r="3" spans="1:25" s="3" customFormat="1" ht="35.25" customHeight="1">
      <c r="A3" s="139" t="s">
        <v>481</v>
      </c>
      <c r="B3" s="136" t="s">
        <v>482</v>
      </c>
      <c r="C3" s="134"/>
      <c r="D3" s="134"/>
      <c r="E3" s="134"/>
      <c r="F3" s="134"/>
      <c r="G3" s="134"/>
      <c r="H3" s="137"/>
      <c r="I3" s="133" t="s">
        <v>483</v>
      </c>
      <c r="J3" s="134"/>
      <c r="K3" s="134"/>
      <c r="L3" s="134"/>
      <c r="M3" s="134"/>
      <c r="N3" s="137"/>
      <c r="O3" s="133" t="s">
        <v>484</v>
      </c>
      <c r="P3" s="134"/>
      <c r="Q3" s="134"/>
      <c r="R3" s="134"/>
      <c r="S3" s="134"/>
      <c r="T3" s="134"/>
      <c r="U3" s="142" t="s">
        <v>234</v>
      </c>
      <c r="Y3" s="1"/>
    </row>
    <row r="4" spans="1:21" s="3" customFormat="1" ht="47.25" customHeight="1">
      <c r="A4" s="140"/>
      <c r="B4" s="128" t="s">
        <v>485</v>
      </c>
      <c r="C4" s="130"/>
      <c r="D4" s="129"/>
      <c r="E4" s="128" t="s">
        <v>486</v>
      </c>
      <c r="F4" s="129"/>
      <c r="G4" s="128" t="s">
        <v>487</v>
      </c>
      <c r="H4" s="135"/>
      <c r="I4" s="130" t="s">
        <v>488</v>
      </c>
      <c r="J4" s="132"/>
      <c r="K4" s="128" t="s">
        <v>486</v>
      </c>
      <c r="L4" s="129"/>
      <c r="M4" s="128" t="s">
        <v>487</v>
      </c>
      <c r="N4" s="135"/>
      <c r="O4" s="131" t="s">
        <v>488</v>
      </c>
      <c r="P4" s="132"/>
      <c r="Q4" s="128" t="s">
        <v>486</v>
      </c>
      <c r="R4" s="129"/>
      <c r="S4" s="128" t="s">
        <v>487</v>
      </c>
      <c r="T4" s="130"/>
      <c r="U4" s="143"/>
    </row>
    <row r="5" spans="1:21" s="3" customFormat="1" ht="29.25" customHeight="1">
      <c r="A5" s="140"/>
      <c r="B5" s="89" t="s">
        <v>489</v>
      </c>
      <c r="C5" s="57" t="s">
        <v>490</v>
      </c>
      <c r="D5" s="7"/>
      <c r="E5" s="89" t="s">
        <v>489</v>
      </c>
      <c r="F5" s="58" t="s">
        <v>490</v>
      </c>
      <c r="G5" s="58" t="s">
        <v>478</v>
      </c>
      <c r="H5" s="59" t="s">
        <v>491</v>
      </c>
      <c r="I5" s="56" t="s">
        <v>489</v>
      </c>
      <c r="J5" s="58" t="s">
        <v>490</v>
      </c>
      <c r="K5" s="58" t="s">
        <v>478</v>
      </c>
      <c r="L5" s="58" t="s">
        <v>491</v>
      </c>
      <c r="M5" s="58" t="s">
        <v>478</v>
      </c>
      <c r="N5" s="59" t="s">
        <v>491</v>
      </c>
      <c r="O5" s="56" t="s">
        <v>489</v>
      </c>
      <c r="P5" s="58" t="s">
        <v>490</v>
      </c>
      <c r="Q5" s="56" t="s">
        <v>478</v>
      </c>
      <c r="R5" s="58" t="s">
        <v>491</v>
      </c>
      <c r="S5" s="58" t="s">
        <v>478</v>
      </c>
      <c r="T5" s="60" t="s">
        <v>491</v>
      </c>
      <c r="U5" s="143"/>
    </row>
    <row r="6" spans="1:21" s="3" customFormat="1" ht="88.5" customHeight="1">
      <c r="A6" s="141"/>
      <c r="B6" s="10"/>
      <c r="C6" s="9"/>
      <c r="D6" s="61" t="s">
        <v>492</v>
      </c>
      <c r="E6" s="10"/>
      <c r="F6" s="10"/>
      <c r="G6" s="10"/>
      <c r="H6" s="11"/>
      <c r="I6" s="8"/>
      <c r="J6" s="10"/>
      <c r="K6" s="10"/>
      <c r="L6" s="10"/>
      <c r="M6" s="10"/>
      <c r="N6" s="11"/>
      <c r="O6" s="8"/>
      <c r="P6" s="10"/>
      <c r="Q6" s="10"/>
      <c r="R6" s="10"/>
      <c r="S6" s="10"/>
      <c r="T6" s="9"/>
      <c r="U6" s="144"/>
    </row>
    <row r="7" spans="1:21" s="1" customFormat="1" ht="20.25" customHeight="1" hidden="1">
      <c r="A7" s="35" t="s">
        <v>235</v>
      </c>
      <c r="B7" s="39">
        <f>SUM(B8:B11)</f>
        <v>4</v>
      </c>
      <c r="C7" s="37">
        <f>SUM(C8:C11)</f>
        <v>26983</v>
      </c>
      <c r="D7" s="36">
        <v>100</v>
      </c>
      <c r="E7" s="36">
        <f aca="true" t="shared" si="0" ref="E7:R7">SUM(E8:E11)</f>
        <v>4</v>
      </c>
      <c r="F7" s="38">
        <f t="shared" si="0"/>
        <v>26983</v>
      </c>
      <c r="G7" s="36" t="s">
        <v>15</v>
      </c>
      <c r="H7" s="62" t="s">
        <v>15</v>
      </c>
      <c r="I7" s="36">
        <f t="shared" si="0"/>
        <v>3</v>
      </c>
      <c r="J7" s="38">
        <f t="shared" si="0"/>
        <v>15593</v>
      </c>
      <c r="K7" s="36">
        <f t="shared" si="0"/>
        <v>3</v>
      </c>
      <c r="L7" s="38">
        <f t="shared" si="0"/>
        <v>15593</v>
      </c>
      <c r="M7" s="36" t="s">
        <v>15</v>
      </c>
      <c r="N7" s="62" t="s">
        <v>15</v>
      </c>
      <c r="O7" s="36">
        <f t="shared" si="0"/>
        <v>1</v>
      </c>
      <c r="P7" s="38">
        <f t="shared" si="0"/>
        <v>11390</v>
      </c>
      <c r="Q7" s="39">
        <f t="shared" si="0"/>
        <v>1</v>
      </c>
      <c r="R7" s="38">
        <f t="shared" si="0"/>
        <v>11390</v>
      </c>
      <c r="S7" s="63" t="s">
        <v>15</v>
      </c>
      <c r="T7" s="64" t="s">
        <v>15</v>
      </c>
      <c r="U7" s="94">
        <f>LEFT(A7,FIND("年",A7)-1)+1911</f>
        <v>2003</v>
      </c>
    </row>
    <row r="8" spans="1:21" s="1" customFormat="1" ht="19.5" customHeight="1" hidden="1">
      <c r="A8" s="65" t="s">
        <v>236</v>
      </c>
      <c r="B8" s="14">
        <f aca="true" t="shared" si="1" ref="B8:C11">SUM(E8,G8)</f>
        <v>1</v>
      </c>
      <c r="C8" s="13">
        <f t="shared" si="1"/>
        <v>3593</v>
      </c>
      <c r="D8" s="12" t="s">
        <v>15</v>
      </c>
      <c r="E8" s="14">
        <f aca="true" t="shared" si="2" ref="E8:F11">SUM(K8,Q8)</f>
        <v>1</v>
      </c>
      <c r="F8" s="15">
        <f t="shared" si="2"/>
        <v>3593</v>
      </c>
      <c r="G8" s="14" t="s">
        <v>15</v>
      </c>
      <c r="H8" s="16" t="s">
        <v>15</v>
      </c>
      <c r="I8" s="12">
        <f aca="true" t="shared" si="3" ref="I8:J10">SUM(K8,M8)</f>
        <v>1</v>
      </c>
      <c r="J8" s="13">
        <f t="shared" si="3"/>
        <v>3593</v>
      </c>
      <c r="K8" s="12">
        <v>1</v>
      </c>
      <c r="L8" s="13">
        <v>3593</v>
      </c>
      <c r="M8" s="12" t="s">
        <v>15</v>
      </c>
      <c r="N8" s="17" t="s">
        <v>15</v>
      </c>
      <c r="O8" s="12" t="s">
        <v>15</v>
      </c>
      <c r="P8" s="13" t="s">
        <v>15</v>
      </c>
      <c r="Q8" s="12" t="s">
        <v>15</v>
      </c>
      <c r="R8" s="15" t="s">
        <v>15</v>
      </c>
      <c r="S8" s="66" t="s">
        <v>15</v>
      </c>
      <c r="T8" s="67" t="s">
        <v>15</v>
      </c>
      <c r="U8" s="95"/>
    </row>
    <row r="9" spans="1:21" s="1" customFormat="1" ht="19.5" customHeight="1" hidden="1">
      <c r="A9" s="65" t="s">
        <v>237</v>
      </c>
      <c r="B9" s="14">
        <f t="shared" si="1"/>
        <v>1</v>
      </c>
      <c r="C9" s="13">
        <f t="shared" si="1"/>
        <v>8800</v>
      </c>
      <c r="D9" s="12" t="s">
        <v>15</v>
      </c>
      <c r="E9" s="14">
        <f t="shared" si="2"/>
        <v>1</v>
      </c>
      <c r="F9" s="15">
        <f t="shared" si="2"/>
        <v>8800</v>
      </c>
      <c r="G9" s="14" t="s">
        <v>15</v>
      </c>
      <c r="H9" s="16" t="s">
        <v>15</v>
      </c>
      <c r="I9" s="12">
        <f t="shared" si="3"/>
        <v>1</v>
      </c>
      <c r="J9" s="13">
        <f t="shared" si="3"/>
        <v>8800</v>
      </c>
      <c r="K9" s="12">
        <v>1</v>
      </c>
      <c r="L9" s="13">
        <v>8800</v>
      </c>
      <c r="M9" s="12" t="s">
        <v>15</v>
      </c>
      <c r="N9" s="17" t="s">
        <v>15</v>
      </c>
      <c r="O9" s="12" t="s">
        <v>15</v>
      </c>
      <c r="P9" s="13" t="s">
        <v>15</v>
      </c>
      <c r="Q9" s="12" t="s">
        <v>15</v>
      </c>
      <c r="R9" s="15" t="s">
        <v>15</v>
      </c>
      <c r="S9" s="66" t="s">
        <v>15</v>
      </c>
      <c r="T9" s="67" t="s">
        <v>15</v>
      </c>
      <c r="U9" s="95"/>
    </row>
    <row r="10" spans="1:21" s="1" customFormat="1" ht="19.5" customHeight="1" hidden="1">
      <c r="A10" s="65" t="s">
        <v>238</v>
      </c>
      <c r="B10" s="14">
        <f t="shared" si="1"/>
        <v>1</v>
      </c>
      <c r="C10" s="13">
        <f t="shared" si="1"/>
        <v>3200</v>
      </c>
      <c r="D10" s="12" t="s">
        <v>15</v>
      </c>
      <c r="E10" s="14">
        <f t="shared" si="2"/>
        <v>1</v>
      </c>
      <c r="F10" s="15">
        <f t="shared" si="2"/>
        <v>3200</v>
      </c>
      <c r="G10" s="14" t="s">
        <v>15</v>
      </c>
      <c r="H10" s="16" t="s">
        <v>15</v>
      </c>
      <c r="I10" s="12">
        <f t="shared" si="3"/>
        <v>1</v>
      </c>
      <c r="J10" s="13">
        <f t="shared" si="3"/>
        <v>3200</v>
      </c>
      <c r="K10" s="12">
        <v>1</v>
      </c>
      <c r="L10" s="13">
        <v>3200</v>
      </c>
      <c r="M10" s="12" t="s">
        <v>15</v>
      </c>
      <c r="N10" s="17" t="s">
        <v>15</v>
      </c>
      <c r="O10" s="12" t="s">
        <v>15</v>
      </c>
      <c r="P10" s="13" t="s">
        <v>15</v>
      </c>
      <c r="Q10" s="12" t="s">
        <v>15</v>
      </c>
      <c r="R10" s="15" t="s">
        <v>15</v>
      </c>
      <c r="S10" s="66" t="s">
        <v>15</v>
      </c>
      <c r="T10" s="67" t="s">
        <v>15</v>
      </c>
      <c r="U10" s="95"/>
    </row>
    <row r="11" spans="1:21" s="1" customFormat="1" ht="19.5" customHeight="1" hidden="1">
      <c r="A11" s="65" t="s">
        <v>239</v>
      </c>
      <c r="B11" s="14">
        <f t="shared" si="1"/>
        <v>1</v>
      </c>
      <c r="C11" s="13">
        <f t="shared" si="1"/>
        <v>11390</v>
      </c>
      <c r="D11" s="12" t="s">
        <v>15</v>
      </c>
      <c r="E11" s="14">
        <f t="shared" si="2"/>
        <v>1</v>
      </c>
      <c r="F11" s="15">
        <f t="shared" si="2"/>
        <v>11390</v>
      </c>
      <c r="G11" s="14" t="s">
        <v>15</v>
      </c>
      <c r="H11" s="16" t="s">
        <v>15</v>
      </c>
      <c r="I11" s="12" t="s">
        <v>15</v>
      </c>
      <c r="J11" s="13" t="s">
        <v>15</v>
      </c>
      <c r="K11" s="12" t="s">
        <v>15</v>
      </c>
      <c r="L11" s="13" t="s">
        <v>15</v>
      </c>
      <c r="M11" s="12" t="s">
        <v>15</v>
      </c>
      <c r="N11" s="17" t="s">
        <v>15</v>
      </c>
      <c r="O11" s="12">
        <f>SUM(Q11,S11)</f>
        <v>1</v>
      </c>
      <c r="P11" s="13">
        <f>SUM(R11,T11)</f>
        <v>11390</v>
      </c>
      <c r="Q11" s="12">
        <v>1</v>
      </c>
      <c r="R11" s="15">
        <v>11390</v>
      </c>
      <c r="S11" s="66" t="s">
        <v>15</v>
      </c>
      <c r="T11" s="67" t="s">
        <v>15</v>
      </c>
      <c r="U11" s="95"/>
    </row>
    <row r="12" spans="1:21" s="1" customFormat="1" ht="20.25" customHeight="1">
      <c r="A12" s="40" t="s">
        <v>240</v>
      </c>
      <c r="B12" s="43">
        <f>SUM(B13:B26)</f>
        <v>14</v>
      </c>
      <c r="C12" s="42">
        <f>SUM(C13:C26)</f>
        <v>52131</v>
      </c>
      <c r="D12" s="41">
        <v>193</v>
      </c>
      <c r="E12" s="43">
        <f aca="true" t="shared" si="4" ref="E12:R12">SUM(E13:E26)</f>
        <v>10</v>
      </c>
      <c r="F12" s="44">
        <f t="shared" si="4"/>
        <v>42151</v>
      </c>
      <c r="G12" s="43">
        <f t="shared" si="4"/>
        <v>4</v>
      </c>
      <c r="H12" s="45">
        <f t="shared" si="4"/>
        <v>9980</v>
      </c>
      <c r="I12" s="41">
        <f t="shared" si="4"/>
        <v>8</v>
      </c>
      <c r="J12" s="44">
        <f t="shared" si="4"/>
        <v>22563</v>
      </c>
      <c r="K12" s="43">
        <f t="shared" si="4"/>
        <v>4</v>
      </c>
      <c r="L12" s="44">
        <f t="shared" si="4"/>
        <v>12583</v>
      </c>
      <c r="M12" s="43">
        <f t="shared" si="4"/>
        <v>4</v>
      </c>
      <c r="N12" s="45">
        <f t="shared" si="4"/>
        <v>9980</v>
      </c>
      <c r="O12" s="41">
        <f t="shared" si="4"/>
        <v>6</v>
      </c>
      <c r="P12" s="44">
        <f t="shared" si="4"/>
        <v>29568</v>
      </c>
      <c r="Q12" s="43">
        <f t="shared" si="4"/>
        <v>6</v>
      </c>
      <c r="R12" s="44">
        <f t="shared" si="4"/>
        <v>29568</v>
      </c>
      <c r="S12" s="68" t="s">
        <v>15</v>
      </c>
      <c r="T12" s="69" t="s">
        <v>15</v>
      </c>
      <c r="U12" s="96">
        <f>LEFT(A12,FIND("年",A12)-1)+1911</f>
        <v>2004</v>
      </c>
    </row>
    <row r="13" spans="1:21" s="1" customFormat="1" ht="19.5" customHeight="1" hidden="1">
      <c r="A13" s="65" t="s">
        <v>241</v>
      </c>
      <c r="B13" s="14">
        <f>SUM(E13,G13)</f>
        <v>1</v>
      </c>
      <c r="C13" s="13">
        <f>SUM(F13,H13)</f>
        <v>4573</v>
      </c>
      <c r="D13" s="12" t="s">
        <v>15</v>
      </c>
      <c r="E13" s="14">
        <f>SUM(K13,Q13)</f>
        <v>1</v>
      </c>
      <c r="F13" s="15">
        <f>SUM(L13,R13)</f>
        <v>4573</v>
      </c>
      <c r="G13" s="14" t="s">
        <v>15</v>
      </c>
      <c r="H13" s="16" t="s">
        <v>15</v>
      </c>
      <c r="I13" s="12" t="s">
        <v>15</v>
      </c>
      <c r="J13" s="13" t="s">
        <v>15</v>
      </c>
      <c r="K13" s="12" t="s">
        <v>15</v>
      </c>
      <c r="L13" s="15" t="s">
        <v>15</v>
      </c>
      <c r="M13" s="12" t="s">
        <v>15</v>
      </c>
      <c r="N13" s="17" t="s">
        <v>15</v>
      </c>
      <c r="O13" s="12">
        <f>SUM(Q13,S13)</f>
        <v>1</v>
      </c>
      <c r="P13" s="13">
        <f>SUM(R13,T13)</f>
        <v>4573</v>
      </c>
      <c r="Q13" s="12">
        <v>1</v>
      </c>
      <c r="R13" s="15">
        <v>4573</v>
      </c>
      <c r="S13" s="66" t="s">
        <v>15</v>
      </c>
      <c r="T13" s="67" t="s">
        <v>15</v>
      </c>
      <c r="U13" s="95"/>
    </row>
    <row r="14" spans="1:21" s="1" customFormat="1" ht="19.5" customHeight="1" hidden="1">
      <c r="A14" s="65" t="s">
        <v>242</v>
      </c>
      <c r="B14" s="14">
        <f aca="true" t="shared" si="5" ref="B14:B26">SUM(E14,G14)</f>
        <v>1</v>
      </c>
      <c r="C14" s="13">
        <f aca="true" t="shared" si="6" ref="C14:C26">SUM(F14,H14)</f>
        <v>4725</v>
      </c>
      <c r="D14" s="12" t="s">
        <v>15</v>
      </c>
      <c r="E14" s="14">
        <f aca="true" t="shared" si="7" ref="E14:E25">SUM(K14,Q14)</f>
        <v>1</v>
      </c>
      <c r="F14" s="15">
        <f aca="true" t="shared" si="8" ref="F14:F25">SUM(L14,R14)</f>
        <v>4725</v>
      </c>
      <c r="G14" s="14" t="s">
        <v>15</v>
      </c>
      <c r="H14" s="16" t="s">
        <v>15</v>
      </c>
      <c r="I14" s="12" t="s">
        <v>15</v>
      </c>
      <c r="J14" s="13" t="s">
        <v>15</v>
      </c>
      <c r="K14" s="12" t="s">
        <v>15</v>
      </c>
      <c r="L14" s="15" t="s">
        <v>15</v>
      </c>
      <c r="M14" s="12" t="s">
        <v>15</v>
      </c>
      <c r="N14" s="17" t="s">
        <v>15</v>
      </c>
      <c r="O14" s="12">
        <f>SUM(Q14,S14)</f>
        <v>1</v>
      </c>
      <c r="P14" s="13">
        <f>SUM(R14,T14)</f>
        <v>4725</v>
      </c>
      <c r="Q14" s="12">
        <v>1</v>
      </c>
      <c r="R14" s="15">
        <v>4725</v>
      </c>
      <c r="S14" s="66" t="s">
        <v>15</v>
      </c>
      <c r="T14" s="67" t="s">
        <v>15</v>
      </c>
      <c r="U14" s="95"/>
    </row>
    <row r="15" spans="1:21" s="1" customFormat="1" ht="19.5" customHeight="1" hidden="1">
      <c r="A15" s="65" t="s">
        <v>243</v>
      </c>
      <c r="B15" s="14">
        <f t="shared" si="5"/>
        <v>1</v>
      </c>
      <c r="C15" s="13">
        <f t="shared" si="6"/>
        <v>5249</v>
      </c>
      <c r="D15" s="12" t="s">
        <v>15</v>
      </c>
      <c r="E15" s="14">
        <f t="shared" si="7"/>
        <v>1</v>
      </c>
      <c r="F15" s="15">
        <f t="shared" si="8"/>
        <v>5249</v>
      </c>
      <c r="G15" s="14" t="s">
        <v>15</v>
      </c>
      <c r="H15" s="16" t="s">
        <v>15</v>
      </c>
      <c r="I15" s="12">
        <f aca="true" t="shared" si="9" ref="I15:J17">SUM(K15,M15)</f>
        <v>1</v>
      </c>
      <c r="J15" s="13">
        <f t="shared" si="9"/>
        <v>5249</v>
      </c>
      <c r="K15" s="12">
        <v>1</v>
      </c>
      <c r="L15" s="15">
        <v>5249</v>
      </c>
      <c r="M15" s="12" t="s">
        <v>15</v>
      </c>
      <c r="N15" s="17" t="s">
        <v>15</v>
      </c>
      <c r="O15" s="12" t="s">
        <v>15</v>
      </c>
      <c r="P15" s="13" t="s">
        <v>15</v>
      </c>
      <c r="Q15" s="12" t="s">
        <v>15</v>
      </c>
      <c r="R15" s="15" t="s">
        <v>15</v>
      </c>
      <c r="S15" s="66" t="s">
        <v>15</v>
      </c>
      <c r="T15" s="67" t="s">
        <v>15</v>
      </c>
      <c r="U15" s="95"/>
    </row>
    <row r="16" spans="1:21" s="1" customFormat="1" ht="19.5" customHeight="1" hidden="1">
      <c r="A16" s="65" t="s">
        <v>244</v>
      </c>
      <c r="B16" s="14">
        <f t="shared" si="5"/>
        <v>1</v>
      </c>
      <c r="C16" s="13">
        <f t="shared" si="6"/>
        <v>4410</v>
      </c>
      <c r="D16" s="12" t="s">
        <v>15</v>
      </c>
      <c r="E16" s="14" t="s">
        <v>15</v>
      </c>
      <c r="F16" s="15" t="s">
        <v>15</v>
      </c>
      <c r="G16" s="14">
        <f>SUM(M16,S16)</f>
        <v>1</v>
      </c>
      <c r="H16" s="16">
        <f>SUM(N16,T16)</f>
        <v>4410</v>
      </c>
      <c r="I16" s="12">
        <f t="shared" si="9"/>
        <v>1</v>
      </c>
      <c r="J16" s="13">
        <f t="shared" si="9"/>
        <v>4410</v>
      </c>
      <c r="K16" s="12" t="s">
        <v>15</v>
      </c>
      <c r="L16" s="15" t="s">
        <v>15</v>
      </c>
      <c r="M16" s="12">
        <v>1</v>
      </c>
      <c r="N16" s="17">
        <v>4410</v>
      </c>
      <c r="O16" s="12" t="s">
        <v>15</v>
      </c>
      <c r="P16" s="13" t="s">
        <v>15</v>
      </c>
      <c r="Q16" s="12" t="s">
        <v>15</v>
      </c>
      <c r="R16" s="15" t="s">
        <v>15</v>
      </c>
      <c r="S16" s="66" t="s">
        <v>15</v>
      </c>
      <c r="T16" s="67" t="s">
        <v>15</v>
      </c>
      <c r="U16" s="95"/>
    </row>
    <row r="17" spans="1:21" s="1" customFormat="1" ht="19.5" customHeight="1" hidden="1">
      <c r="A17" s="65" t="s">
        <v>245</v>
      </c>
      <c r="B17" s="14">
        <f t="shared" si="5"/>
        <v>1</v>
      </c>
      <c r="C17" s="13">
        <f t="shared" si="6"/>
        <v>4900</v>
      </c>
      <c r="D17" s="12" t="s">
        <v>15</v>
      </c>
      <c r="E17" s="14">
        <f t="shared" si="7"/>
        <v>1</v>
      </c>
      <c r="F17" s="15">
        <f t="shared" si="8"/>
        <v>4900</v>
      </c>
      <c r="G17" s="14" t="s">
        <v>15</v>
      </c>
      <c r="H17" s="16" t="s">
        <v>15</v>
      </c>
      <c r="I17" s="12">
        <f t="shared" si="9"/>
        <v>1</v>
      </c>
      <c r="J17" s="13">
        <f t="shared" si="9"/>
        <v>4900</v>
      </c>
      <c r="K17" s="12">
        <v>1</v>
      </c>
      <c r="L17" s="15">
        <v>4900</v>
      </c>
      <c r="M17" s="12" t="s">
        <v>15</v>
      </c>
      <c r="N17" s="17" t="s">
        <v>15</v>
      </c>
      <c r="O17" s="12" t="s">
        <v>15</v>
      </c>
      <c r="P17" s="13" t="s">
        <v>15</v>
      </c>
      <c r="Q17" s="12" t="s">
        <v>15</v>
      </c>
      <c r="R17" s="15" t="s">
        <v>15</v>
      </c>
      <c r="S17" s="66" t="s">
        <v>15</v>
      </c>
      <c r="T17" s="67" t="s">
        <v>15</v>
      </c>
      <c r="U17" s="95"/>
    </row>
    <row r="18" spans="1:21" s="1" customFormat="1" ht="19.5" customHeight="1" hidden="1">
      <c r="A18" s="65" t="s">
        <v>246</v>
      </c>
      <c r="B18" s="14">
        <f t="shared" si="5"/>
        <v>1</v>
      </c>
      <c r="C18" s="13">
        <f t="shared" si="6"/>
        <v>5031</v>
      </c>
      <c r="D18" s="12" t="s">
        <v>15</v>
      </c>
      <c r="E18" s="14">
        <f t="shared" si="7"/>
        <v>1</v>
      </c>
      <c r="F18" s="15">
        <f t="shared" si="8"/>
        <v>5031</v>
      </c>
      <c r="G18" s="14" t="s">
        <v>15</v>
      </c>
      <c r="H18" s="16" t="s">
        <v>15</v>
      </c>
      <c r="I18" s="12" t="s">
        <v>15</v>
      </c>
      <c r="J18" s="13" t="s">
        <v>15</v>
      </c>
      <c r="K18" s="12" t="s">
        <v>15</v>
      </c>
      <c r="L18" s="15" t="s">
        <v>15</v>
      </c>
      <c r="M18" s="12" t="s">
        <v>15</v>
      </c>
      <c r="N18" s="17" t="s">
        <v>15</v>
      </c>
      <c r="O18" s="12">
        <f>SUM(Q18,S18)</f>
        <v>1</v>
      </c>
      <c r="P18" s="13">
        <f>SUM(R18,T18)</f>
        <v>5031</v>
      </c>
      <c r="Q18" s="12">
        <v>1</v>
      </c>
      <c r="R18" s="15">
        <v>5031</v>
      </c>
      <c r="S18" s="66" t="s">
        <v>15</v>
      </c>
      <c r="T18" s="67" t="s">
        <v>15</v>
      </c>
      <c r="U18" s="95"/>
    </row>
    <row r="19" spans="1:21" s="1" customFormat="1" ht="19.5" customHeight="1" hidden="1">
      <c r="A19" s="65" t="s">
        <v>247</v>
      </c>
      <c r="B19" s="14">
        <f t="shared" si="5"/>
        <v>1</v>
      </c>
      <c r="C19" s="13">
        <f t="shared" si="6"/>
        <v>600</v>
      </c>
      <c r="D19" s="12" t="s">
        <v>15</v>
      </c>
      <c r="E19" s="14" t="s">
        <v>15</v>
      </c>
      <c r="F19" s="15" t="s">
        <v>15</v>
      </c>
      <c r="G19" s="14">
        <f>SUM(M19,S19)</f>
        <v>1</v>
      </c>
      <c r="H19" s="16">
        <f>SUM(N19,T19)</f>
        <v>600</v>
      </c>
      <c r="I19" s="12">
        <f>SUM(K19,M19)</f>
        <v>1</v>
      </c>
      <c r="J19" s="13">
        <f>SUM(L19,N19)</f>
        <v>600</v>
      </c>
      <c r="K19" s="12" t="s">
        <v>15</v>
      </c>
      <c r="L19" s="15" t="s">
        <v>15</v>
      </c>
      <c r="M19" s="12">
        <v>1</v>
      </c>
      <c r="N19" s="17">
        <v>600</v>
      </c>
      <c r="O19" s="12" t="s">
        <v>15</v>
      </c>
      <c r="P19" s="13" t="s">
        <v>15</v>
      </c>
      <c r="Q19" s="12" t="s">
        <v>15</v>
      </c>
      <c r="R19" s="15" t="s">
        <v>15</v>
      </c>
      <c r="S19" s="66" t="s">
        <v>15</v>
      </c>
      <c r="T19" s="67" t="s">
        <v>15</v>
      </c>
      <c r="U19" s="95"/>
    </row>
    <row r="20" spans="1:21" s="1" customFormat="1" ht="19.5" customHeight="1" hidden="1">
      <c r="A20" s="65" t="s">
        <v>248</v>
      </c>
      <c r="B20" s="14">
        <f t="shared" si="5"/>
        <v>1</v>
      </c>
      <c r="C20" s="13">
        <f t="shared" si="6"/>
        <v>4514</v>
      </c>
      <c r="D20" s="12" t="s">
        <v>15</v>
      </c>
      <c r="E20" s="14">
        <f t="shared" si="7"/>
        <v>1</v>
      </c>
      <c r="F20" s="15">
        <f t="shared" si="8"/>
        <v>4514</v>
      </c>
      <c r="G20" s="14" t="s">
        <v>15</v>
      </c>
      <c r="H20" s="16" t="s">
        <v>15</v>
      </c>
      <c r="I20" s="12" t="s">
        <v>15</v>
      </c>
      <c r="J20" s="13" t="s">
        <v>15</v>
      </c>
      <c r="K20" s="12" t="s">
        <v>15</v>
      </c>
      <c r="L20" s="15" t="s">
        <v>15</v>
      </c>
      <c r="M20" s="12" t="s">
        <v>15</v>
      </c>
      <c r="N20" s="17" t="s">
        <v>15</v>
      </c>
      <c r="O20" s="12">
        <f>SUM(Q20,S20)</f>
        <v>1</v>
      </c>
      <c r="P20" s="13">
        <f>SUM(R20,T20)</f>
        <v>4514</v>
      </c>
      <c r="Q20" s="12">
        <v>1</v>
      </c>
      <c r="R20" s="15">
        <v>4514</v>
      </c>
      <c r="S20" s="66" t="s">
        <v>15</v>
      </c>
      <c r="T20" s="67" t="s">
        <v>15</v>
      </c>
      <c r="U20" s="95"/>
    </row>
    <row r="21" spans="1:21" s="1" customFormat="1" ht="19.5" customHeight="1" hidden="1">
      <c r="A21" s="65" t="s">
        <v>249</v>
      </c>
      <c r="B21" s="14">
        <f>SUM(E21,G21)</f>
        <v>1</v>
      </c>
      <c r="C21" s="13">
        <f>SUM(F21,H21)</f>
        <v>1288</v>
      </c>
      <c r="D21" s="12" t="s">
        <v>15</v>
      </c>
      <c r="E21" s="14">
        <f>SUM(K21,Q21)</f>
        <v>1</v>
      </c>
      <c r="F21" s="15">
        <f>SUM(L21,R21)</f>
        <v>1288</v>
      </c>
      <c r="G21" s="14" t="s">
        <v>15</v>
      </c>
      <c r="H21" s="16" t="s">
        <v>15</v>
      </c>
      <c r="I21" s="12">
        <f aca="true" t="shared" si="10" ref="I21:J23">SUM(K21,M21)</f>
        <v>1</v>
      </c>
      <c r="J21" s="13">
        <f t="shared" si="10"/>
        <v>1288</v>
      </c>
      <c r="K21" s="12">
        <v>1</v>
      </c>
      <c r="L21" s="15">
        <v>1288</v>
      </c>
      <c r="M21" s="12" t="s">
        <v>15</v>
      </c>
      <c r="N21" s="17" t="s">
        <v>15</v>
      </c>
      <c r="O21" s="12" t="s">
        <v>15</v>
      </c>
      <c r="P21" s="13" t="s">
        <v>15</v>
      </c>
      <c r="Q21" s="12" t="s">
        <v>15</v>
      </c>
      <c r="R21" s="15" t="s">
        <v>15</v>
      </c>
      <c r="S21" s="66" t="s">
        <v>15</v>
      </c>
      <c r="T21" s="67" t="s">
        <v>15</v>
      </c>
      <c r="U21" s="95"/>
    </row>
    <row r="22" spans="1:21" s="1" customFormat="1" ht="19.5" customHeight="1" hidden="1">
      <c r="A22" s="65" t="s">
        <v>250</v>
      </c>
      <c r="B22" s="14">
        <f t="shared" si="5"/>
        <v>1</v>
      </c>
      <c r="C22" s="13">
        <f t="shared" si="6"/>
        <v>530</v>
      </c>
      <c r="D22" s="12" t="s">
        <v>15</v>
      </c>
      <c r="E22" s="14" t="s">
        <v>15</v>
      </c>
      <c r="F22" s="15" t="s">
        <v>15</v>
      </c>
      <c r="G22" s="14">
        <f>SUM(M22,S22)</f>
        <v>1</v>
      </c>
      <c r="H22" s="16">
        <f>SUM(N22,T22)</f>
        <v>530</v>
      </c>
      <c r="I22" s="12">
        <f t="shared" si="10"/>
        <v>1</v>
      </c>
      <c r="J22" s="13">
        <f t="shared" si="10"/>
        <v>530</v>
      </c>
      <c r="K22" s="12" t="s">
        <v>15</v>
      </c>
      <c r="L22" s="15" t="s">
        <v>15</v>
      </c>
      <c r="M22" s="12">
        <v>1</v>
      </c>
      <c r="N22" s="17">
        <v>530</v>
      </c>
      <c r="O22" s="12" t="s">
        <v>15</v>
      </c>
      <c r="P22" s="13" t="s">
        <v>15</v>
      </c>
      <c r="Q22" s="12" t="s">
        <v>15</v>
      </c>
      <c r="R22" s="15" t="s">
        <v>15</v>
      </c>
      <c r="S22" s="66" t="s">
        <v>15</v>
      </c>
      <c r="T22" s="67" t="s">
        <v>15</v>
      </c>
      <c r="U22" s="95"/>
    </row>
    <row r="23" spans="1:21" s="1" customFormat="1" ht="19.5" customHeight="1" hidden="1">
      <c r="A23" s="65" t="s">
        <v>251</v>
      </c>
      <c r="B23" s="14">
        <f>SUM(E23,G23)</f>
        <v>1</v>
      </c>
      <c r="C23" s="13">
        <f>SUM(F23,H23)</f>
        <v>1146</v>
      </c>
      <c r="D23" s="12" t="s">
        <v>15</v>
      </c>
      <c r="E23" s="14">
        <f>SUM(K23,Q23)</f>
        <v>1</v>
      </c>
      <c r="F23" s="15">
        <f>SUM(L23,R23)</f>
        <v>1146</v>
      </c>
      <c r="G23" s="14" t="s">
        <v>15</v>
      </c>
      <c r="H23" s="16" t="s">
        <v>15</v>
      </c>
      <c r="I23" s="12">
        <f t="shared" si="10"/>
        <v>1</v>
      </c>
      <c r="J23" s="13">
        <f t="shared" si="10"/>
        <v>1146</v>
      </c>
      <c r="K23" s="12">
        <v>1</v>
      </c>
      <c r="L23" s="15">
        <v>1146</v>
      </c>
      <c r="M23" s="12" t="s">
        <v>15</v>
      </c>
      <c r="N23" s="17" t="s">
        <v>15</v>
      </c>
      <c r="O23" s="12" t="s">
        <v>15</v>
      </c>
      <c r="P23" s="13" t="s">
        <v>15</v>
      </c>
      <c r="Q23" s="12" t="s">
        <v>15</v>
      </c>
      <c r="R23" s="15" t="s">
        <v>15</v>
      </c>
      <c r="S23" s="66" t="s">
        <v>15</v>
      </c>
      <c r="T23" s="67" t="s">
        <v>15</v>
      </c>
      <c r="U23" s="95"/>
    </row>
    <row r="24" spans="1:21" s="1" customFormat="1" ht="19.5" customHeight="1" hidden="1">
      <c r="A24" s="65" t="s">
        <v>252</v>
      </c>
      <c r="B24" s="14">
        <f t="shared" si="5"/>
        <v>1</v>
      </c>
      <c r="C24" s="13">
        <f t="shared" si="6"/>
        <v>5350</v>
      </c>
      <c r="D24" s="12" t="s">
        <v>15</v>
      </c>
      <c r="E24" s="14">
        <f t="shared" si="7"/>
        <v>1</v>
      </c>
      <c r="F24" s="15">
        <f t="shared" si="8"/>
        <v>5350</v>
      </c>
      <c r="G24" s="14" t="s">
        <v>15</v>
      </c>
      <c r="H24" s="16" t="s">
        <v>15</v>
      </c>
      <c r="I24" s="12" t="s">
        <v>15</v>
      </c>
      <c r="J24" s="13" t="s">
        <v>15</v>
      </c>
      <c r="K24" s="12" t="s">
        <v>15</v>
      </c>
      <c r="L24" s="15" t="s">
        <v>15</v>
      </c>
      <c r="M24" s="12" t="s">
        <v>15</v>
      </c>
      <c r="N24" s="17" t="s">
        <v>15</v>
      </c>
      <c r="O24" s="12">
        <f>SUM(Q24,S24)</f>
        <v>1</v>
      </c>
      <c r="P24" s="13">
        <f>SUM(R24,T24)</f>
        <v>5350</v>
      </c>
      <c r="Q24" s="12">
        <v>1</v>
      </c>
      <c r="R24" s="15">
        <v>5350</v>
      </c>
      <c r="S24" s="66" t="s">
        <v>15</v>
      </c>
      <c r="T24" s="67" t="s">
        <v>15</v>
      </c>
      <c r="U24" s="95"/>
    </row>
    <row r="25" spans="1:21" s="1" customFormat="1" ht="19.5" customHeight="1" hidden="1">
      <c r="A25" s="65" t="s">
        <v>253</v>
      </c>
      <c r="B25" s="14">
        <f t="shared" si="5"/>
        <v>1</v>
      </c>
      <c r="C25" s="13">
        <f t="shared" si="6"/>
        <v>5375</v>
      </c>
      <c r="D25" s="12" t="s">
        <v>15</v>
      </c>
      <c r="E25" s="14">
        <f t="shared" si="7"/>
        <v>1</v>
      </c>
      <c r="F25" s="15">
        <f t="shared" si="8"/>
        <v>5375</v>
      </c>
      <c r="G25" s="14" t="s">
        <v>15</v>
      </c>
      <c r="H25" s="16" t="s">
        <v>15</v>
      </c>
      <c r="I25" s="12" t="s">
        <v>15</v>
      </c>
      <c r="J25" s="13" t="s">
        <v>15</v>
      </c>
      <c r="K25" s="12" t="s">
        <v>15</v>
      </c>
      <c r="L25" s="15" t="s">
        <v>15</v>
      </c>
      <c r="M25" s="12" t="s">
        <v>15</v>
      </c>
      <c r="N25" s="17" t="s">
        <v>15</v>
      </c>
      <c r="O25" s="12">
        <f>SUM(Q25,S25)</f>
        <v>1</v>
      </c>
      <c r="P25" s="13">
        <f>SUM(R25,T25)</f>
        <v>5375</v>
      </c>
      <c r="Q25" s="12">
        <v>1</v>
      </c>
      <c r="R25" s="15">
        <v>5375</v>
      </c>
      <c r="S25" s="66" t="s">
        <v>15</v>
      </c>
      <c r="T25" s="67" t="s">
        <v>15</v>
      </c>
      <c r="U25" s="95"/>
    </row>
    <row r="26" spans="1:21" s="1" customFormat="1" ht="19.5" customHeight="1" hidden="1">
      <c r="A26" s="65" t="s">
        <v>254</v>
      </c>
      <c r="B26" s="14">
        <f t="shared" si="5"/>
        <v>1</v>
      </c>
      <c r="C26" s="13">
        <f t="shared" si="6"/>
        <v>4440</v>
      </c>
      <c r="D26" s="12" t="s">
        <v>15</v>
      </c>
      <c r="E26" s="14" t="s">
        <v>15</v>
      </c>
      <c r="F26" s="15" t="s">
        <v>15</v>
      </c>
      <c r="G26" s="14">
        <f>SUM(M26,S26)</f>
        <v>1</v>
      </c>
      <c r="H26" s="16">
        <f>SUM(N26,T26)</f>
        <v>4440</v>
      </c>
      <c r="I26" s="12">
        <f>SUM(K26,M26)</f>
        <v>1</v>
      </c>
      <c r="J26" s="13">
        <f>SUM(L26,N26)</f>
        <v>4440</v>
      </c>
      <c r="K26" s="12" t="s">
        <v>15</v>
      </c>
      <c r="L26" s="15" t="s">
        <v>15</v>
      </c>
      <c r="M26" s="12">
        <v>1</v>
      </c>
      <c r="N26" s="17">
        <v>4440</v>
      </c>
      <c r="O26" s="12" t="s">
        <v>15</v>
      </c>
      <c r="P26" s="13" t="s">
        <v>15</v>
      </c>
      <c r="Q26" s="12" t="s">
        <v>15</v>
      </c>
      <c r="R26" s="15" t="s">
        <v>15</v>
      </c>
      <c r="S26" s="66" t="s">
        <v>15</v>
      </c>
      <c r="T26" s="67" t="s">
        <v>15</v>
      </c>
      <c r="U26" s="95"/>
    </row>
    <row r="27" spans="1:21" s="1" customFormat="1" ht="20.25" customHeight="1">
      <c r="A27" s="40" t="s">
        <v>255</v>
      </c>
      <c r="B27" s="43">
        <f>SUM(B28,B32,B35,B38,B40,B43,B46,B48,B52,B58,B61,B65)</f>
        <v>35</v>
      </c>
      <c r="C27" s="42">
        <f>SUM(C28,C32,C35,C38,C40,C43,C46,C48,C52,C58,C61,C65)</f>
        <v>179404</v>
      </c>
      <c r="D27" s="41">
        <v>665</v>
      </c>
      <c r="E27" s="41">
        <f aca="true" t="shared" si="11" ref="E27:R27">SUM(E28,E32,E35,E38,E40,E43,E46,E48,E52,E58,E61,E65)</f>
        <v>29</v>
      </c>
      <c r="F27" s="42">
        <f t="shared" si="11"/>
        <v>141864</v>
      </c>
      <c r="G27" s="41">
        <f t="shared" si="11"/>
        <v>6</v>
      </c>
      <c r="H27" s="47">
        <f t="shared" si="11"/>
        <v>37540</v>
      </c>
      <c r="I27" s="41">
        <f t="shared" si="11"/>
        <v>29</v>
      </c>
      <c r="J27" s="42">
        <f t="shared" si="11"/>
        <v>107280</v>
      </c>
      <c r="K27" s="41">
        <f t="shared" si="11"/>
        <v>23</v>
      </c>
      <c r="L27" s="42">
        <f t="shared" si="11"/>
        <v>69740</v>
      </c>
      <c r="M27" s="41">
        <f t="shared" si="11"/>
        <v>6</v>
      </c>
      <c r="N27" s="47">
        <f t="shared" si="11"/>
        <v>37540</v>
      </c>
      <c r="O27" s="41">
        <f t="shared" si="11"/>
        <v>6</v>
      </c>
      <c r="P27" s="42">
        <f t="shared" si="11"/>
        <v>72124</v>
      </c>
      <c r="Q27" s="41">
        <f t="shared" si="11"/>
        <v>6</v>
      </c>
      <c r="R27" s="42">
        <f t="shared" si="11"/>
        <v>72124</v>
      </c>
      <c r="S27" s="68" t="s">
        <v>15</v>
      </c>
      <c r="T27" s="69" t="s">
        <v>15</v>
      </c>
      <c r="U27" s="96">
        <f>LEFT(A27,FIND("年",A27)-1)+1911</f>
        <v>2005</v>
      </c>
    </row>
    <row r="28" spans="1:21" s="1" customFormat="1" ht="19.5" customHeight="1" hidden="1">
      <c r="A28" s="70" t="s">
        <v>256</v>
      </c>
      <c r="B28" s="14">
        <f>SUM(B29:B31)</f>
        <v>3</v>
      </c>
      <c r="C28" s="13">
        <f>SUM(C29:C31)</f>
        <v>8544</v>
      </c>
      <c r="D28" s="12" t="s">
        <v>493</v>
      </c>
      <c r="E28" s="14">
        <f aca="true" t="shared" si="12" ref="E28:N28">SUM(E29:E31)</f>
        <v>2</v>
      </c>
      <c r="F28" s="15">
        <f t="shared" si="12"/>
        <v>5744</v>
      </c>
      <c r="G28" s="14">
        <f t="shared" si="12"/>
        <v>1</v>
      </c>
      <c r="H28" s="16">
        <f t="shared" si="12"/>
        <v>2800</v>
      </c>
      <c r="I28" s="12">
        <f t="shared" si="12"/>
        <v>3</v>
      </c>
      <c r="J28" s="13">
        <f t="shared" si="12"/>
        <v>8544</v>
      </c>
      <c r="K28" s="12">
        <f t="shared" si="12"/>
        <v>2</v>
      </c>
      <c r="L28" s="13">
        <f t="shared" si="12"/>
        <v>5744</v>
      </c>
      <c r="M28" s="12">
        <f t="shared" si="12"/>
        <v>1</v>
      </c>
      <c r="N28" s="17">
        <f t="shared" si="12"/>
        <v>2800</v>
      </c>
      <c r="O28" s="12" t="s">
        <v>15</v>
      </c>
      <c r="P28" s="15" t="s">
        <v>15</v>
      </c>
      <c r="Q28" s="14" t="s">
        <v>15</v>
      </c>
      <c r="R28" s="15" t="s">
        <v>15</v>
      </c>
      <c r="S28" s="66" t="s">
        <v>15</v>
      </c>
      <c r="T28" s="67" t="s">
        <v>15</v>
      </c>
      <c r="U28" s="95"/>
    </row>
    <row r="29" spans="1:21" s="1" customFormat="1" ht="19.5" customHeight="1" hidden="1">
      <c r="A29" s="65" t="s">
        <v>257</v>
      </c>
      <c r="B29" s="14">
        <f aca="true" t="shared" si="13" ref="B29:C31">SUM(E29,G29)</f>
        <v>1</v>
      </c>
      <c r="C29" s="13">
        <f t="shared" si="13"/>
        <v>2800</v>
      </c>
      <c r="D29" s="12" t="s">
        <v>15</v>
      </c>
      <c r="E29" s="14" t="s">
        <v>15</v>
      </c>
      <c r="F29" s="15" t="s">
        <v>15</v>
      </c>
      <c r="G29" s="14">
        <f aca="true" t="shared" si="14" ref="E29:H31">SUM(M29,S29)</f>
        <v>1</v>
      </c>
      <c r="H29" s="16">
        <f t="shared" si="14"/>
        <v>2800</v>
      </c>
      <c r="I29" s="12">
        <f aca="true" t="shared" si="15" ref="I29:J31">SUM(K29,M29)</f>
        <v>1</v>
      </c>
      <c r="J29" s="13">
        <f t="shared" si="15"/>
        <v>2800</v>
      </c>
      <c r="K29" s="12" t="s">
        <v>15</v>
      </c>
      <c r="L29" s="13" t="s">
        <v>15</v>
      </c>
      <c r="M29" s="12">
        <v>1</v>
      </c>
      <c r="N29" s="17">
        <v>2800</v>
      </c>
      <c r="O29" s="12" t="s">
        <v>15</v>
      </c>
      <c r="P29" s="15" t="s">
        <v>15</v>
      </c>
      <c r="Q29" s="14" t="s">
        <v>15</v>
      </c>
      <c r="R29" s="15" t="s">
        <v>15</v>
      </c>
      <c r="S29" s="66" t="s">
        <v>15</v>
      </c>
      <c r="T29" s="67" t="s">
        <v>15</v>
      </c>
      <c r="U29" s="95"/>
    </row>
    <row r="30" spans="1:21" s="1" customFormat="1" ht="19.5" customHeight="1" hidden="1">
      <c r="A30" s="65" t="s">
        <v>258</v>
      </c>
      <c r="B30" s="14">
        <f t="shared" si="13"/>
        <v>1</v>
      </c>
      <c r="C30" s="13">
        <f t="shared" si="13"/>
        <v>944</v>
      </c>
      <c r="D30" s="12" t="s">
        <v>15</v>
      </c>
      <c r="E30" s="14">
        <f t="shared" si="14"/>
        <v>1</v>
      </c>
      <c r="F30" s="15">
        <f t="shared" si="14"/>
        <v>944</v>
      </c>
      <c r="G30" s="14" t="s">
        <v>15</v>
      </c>
      <c r="H30" s="16" t="s">
        <v>15</v>
      </c>
      <c r="I30" s="12">
        <f t="shared" si="15"/>
        <v>1</v>
      </c>
      <c r="J30" s="13">
        <f t="shared" si="15"/>
        <v>944</v>
      </c>
      <c r="K30" s="12">
        <v>1</v>
      </c>
      <c r="L30" s="13">
        <v>944</v>
      </c>
      <c r="M30" s="12" t="s">
        <v>15</v>
      </c>
      <c r="N30" s="17" t="s">
        <v>15</v>
      </c>
      <c r="O30" s="12" t="s">
        <v>15</v>
      </c>
      <c r="P30" s="15" t="s">
        <v>15</v>
      </c>
      <c r="Q30" s="14" t="s">
        <v>15</v>
      </c>
      <c r="R30" s="15" t="s">
        <v>15</v>
      </c>
      <c r="S30" s="66" t="s">
        <v>15</v>
      </c>
      <c r="T30" s="67" t="s">
        <v>15</v>
      </c>
      <c r="U30" s="95"/>
    </row>
    <row r="31" spans="1:21" s="1" customFormat="1" ht="19.5" customHeight="1" hidden="1">
      <c r="A31" s="65" t="s">
        <v>259</v>
      </c>
      <c r="B31" s="14">
        <f t="shared" si="13"/>
        <v>1</v>
      </c>
      <c r="C31" s="13">
        <f t="shared" si="13"/>
        <v>4800</v>
      </c>
      <c r="D31" s="12" t="s">
        <v>15</v>
      </c>
      <c r="E31" s="14">
        <f t="shared" si="14"/>
        <v>1</v>
      </c>
      <c r="F31" s="15">
        <f t="shared" si="14"/>
        <v>4800</v>
      </c>
      <c r="G31" s="14" t="s">
        <v>15</v>
      </c>
      <c r="H31" s="16" t="s">
        <v>15</v>
      </c>
      <c r="I31" s="12">
        <f t="shared" si="15"/>
        <v>1</v>
      </c>
      <c r="J31" s="13">
        <f t="shared" si="15"/>
        <v>4800</v>
      </c>
      <c r="K31" s="12">
        <v>1</v>
      </c>
      <c r="L31" s="13">
        <v>4800</v>
      </c>
      <c r="M31" s="12" t="s">
        <v>15</v>
      </c>
      <c r="N31" s="17" t="s">
        <v>15</v>
      </c>
      <c r="O31" s="12" t="s">
        <v>15</v>
      </c>
      <c r="P31" s="15" t="s">
        <v>15</v>
      </c>
      <c r="Q31" s="14" t="s">
        <v>15</v>
      </c>
      <c r="R31" s="15" t="s">
        <v>15</v>
      </c>
      <c r="S31" s="66" t="s">
        <v>15</v>
      </c>
      <c r="T31" s="67" t="s">
        <v>15</v>
      </c>
      <c r="U31" s="95"/>
    </row>
    <row r="32" spans="1:21" s="1" customFormat="1" ht="19.5" customHeight="1" hidden="1">
      <c r="A32" s="65" t="s">
        <v>260</v>
      </c>
      <c r="B32" s="14">
        <f>SUM(B33:B34)</f>
        <v>2</v>
      </c>
      <c r="C32" s="13">
        <f>SUM(C33:C34)</f>
        <v>1540</v>
      </c>
      <c r="D32" s="12" t="s">
        <v>493</v>
      </c>
      <c r="E32" s="14">
        <f aca="true" t="shared" si="16" ref="E32:N32">SUM(E33:E34)</f>
        <v>1</v>
      </c>
      <c r="F32" s="15">
        <f t="shared" si="16"/>
        <v>940</v>
      </c>
      <c r="G32" s="14">
        <f t="shared" si="16"/>
        <v>1</v>
      </c>
      <c r="H32" s="16">
        <f t="shared" si="16"/>
        <v>600</v>
      </c>
      <c r="I32" s="12">
        <f t="shared" si="16"/>
        <v>2</v>
      </c>
      <c r="J32" s="13">
        <f t="shared" si="16"/>
        <v>1540</v>
      </c>
      <c r="K32" s="12">
        <f t="shared" si="16"/>
        <v>1</v>
      </c>
      <c r="L32" s="13">
        <f t="shared" si="16"/>
        <v>940</v>
      </c>
      <c r="M32" s="12">
        <f t="shared" si="16"/>
        <v>1</v>
      </c>
      <c r="N32" s="17">
        <f t="shared" si="16"/>
        <v>600</v>
      </c>
      <c r="O32" s="12" t="s">
        <v>15</v>
      </c>
      <c r="P32" s="15" t="s">
        <v>15</v>
      </c>
      <c r="Q32" s="14" t="s">
        <v>15</v>
      </c>
      <c r="R32" s="15" t="s">
        <v>15</v>
      </c>
      <c r="S32" s="66" t="s">
        <v>15</v>
      </c>
      <c r="T32" s="67" t="s">
        <v>15</v>
      </c>
      <c r="U32" s="95"/>
    </row>
    <row r="33" spans="1:21" s="1" customFormat="1" ht="19.5" customHeight="1" hidden="1">
      <c r="A33" s="65" t="s">
        <v>261</v>
      </c>
      <c r="B33" s="14">
        <f>SUM(E33,G33)</f>
        <v>1</v>
      </c>
      <c r="C33" s="13">
        <f>SUM(F33,H33)</f>
        <v>600</v>
      </c>
      <c r="D33" s="12" t="s">
        <v>15</v>
      </c>
      <c r="E33" s="14">
        <f aca="true" t="shared" si="17" ref="E33:H34">SUM(K33,Q33)</f>
        <v>0</v>
      </c>
      <c r="F33" s="15">
        <f t="shared" si="17"/>
        <v>0</v>
      </c>
      <c r="G33" s="14">
        <f t="shared" si="17"/>
        <v>1</v>
      </c>
      <c r="H33" s="16">
        <f t="shared" si="17"/>
        <v>600</v>
      </c>
      <c r="I33" s="12">
        <f>SUM(K33,M33)</f>
        <v>1</v>
      </c>
      <c r="J33" s="13">
        <f>SUM(L33,N33)</f>
        <v>600</v>
      </c>
      <c r="K33" s="12" t="s">
        <v>15</v>
      </c>
      <c r="L33" s="15" t="s">
        <v>15</v>
      </c>
      <c r="M33" s="12">
        <v>1</v>
      </c>
      <c r="N33" s="17">
        <v>600</v>
      </c>
      <c r="O33" s="12" t="s">
        <v>15</v>
      </c>
      <c r="P33" s="15" t="s">
        <v>15</v>
      </c>
      <c r="Q33" s="14" t="s">
        <v>15</v>
      </c>
      <c r="R33" s="15" t="s">
        <v>15</v>
      </c>
      <c r="S33" s="66" t="s">
        <v>15</v>
      </c>
      <c r="T33" s="67" t="s">
        <v>15</v>
      </c>
      <c r="U33" s="95"/>
    </row>
    <row r="34" spans="1:21" s="1" customFormat="1" ht="19.5" customHeight="1" hidden="1">
      <c r="A34" s="65" t="s">
        <v>262</v>
      </c>
      <c r="B34" s="14">
        <f>SUM(E34,G34)</f>
        <v>1</v>
      </c>
      <c r="C34" s="13">
        <f>SUM(F34,H34)</f>
        <v>940</v>
      </c>
      <c r="D34" s="12" t="s">
        <v>15</v>
      </c>
      <c r="E34" s="14">
        <f t="shared" si="17"/>
        <v>1</v>
      </c>
      <c r="F34" s="15">
        <f t="shared" si="17"/>
        <v>940</v>
      </c>
      <c r="G34" s="14" t="s">
        <v>15</v>
      </c>
      <c r="H34" s="16" t="s">
        <v>15</v>
      </c>
      <c r="I34" s="12">
        <f>SUM(K34,M34)</f>
        <v>1</v>
      </c>
      <c r="J34" s="13">
        <f>SUM(L34,N34)</f>
        <v>940</v>
      </c>
      <c r="K34" s="12">
        <v>1</v>
      </c>
      <c r="L34" s="15">
        <v>940</v>
      </c>
      <c r="M34" s="12" t="s">
        <v>15</v>
      </c>
      <c r="N34" s="17" t="s">
        <v>15</v>
      </c>
      <c r="O34" s="12" t="s">
        <v>15</v>
      </c>
      <c r="P34" s="15" t="s">
        <v>15</v>
      </c>
      <c r="Q34" s="14" t="s">
        <v>15</v>
      </c>
      <c r="R34" s="15" t="s">
        <v>15</v>
      </c>
      <c r="S34" s="66" t="s">
        <v>15</v>
      </c>
      <c r="T34" s="67" t="s">
        <v>15</v>
      </c>
      <c r="U34" s="95"/>
    </row>
    <row r="35" spans="1:21" s="1" customFormat="1" ht="19.5" customHeight="1" hidden="1">
      <c r="A35" s="65" t="s">
        <v>263</v>
      </c>
      <c r="B35" s="14">
        <f>SUM(B36:B37)</f>
        <v>2</v>
      </c>
      <c r="C35" s="13">
        <f>SUM(C36:C37)</f>
        <v>6683</v>
      </c>
      <c r="D35" s="12" t="s">
        <v>493</v>
      </c>
      <c r="E35" s="14">
        <f aca="true" t="shared" si="18" ref="E35:N35">SUM(E36:E37)</f>
        <v>1</v>
      </c>
      <c r="F35" s="15">
        <f t="shared" si="18"/>
        <v>853</v>
      </c>
      <c r="G35" s="14">
        <f t="shared" si="18"/>
        <v>1</v>
      </c>
      <c r="H35" s="16">
        <f t="shared" si="18"/>
        <v>5830</v>
      </c>
      <c r="I35" s="12">
        <f t="shared" si="18"/>
        <v>2</v>
      </c>
      <c r="J35" s="15">
        <f t="shared" si="18"/>
        <v>6683</v>
      </c>
      <c r="K35" s="14">
        <f t="shared" si="18"/>
        <v>1</v>
      </c>
      <c r="L35" s="15">
        <f t="shared" si="18"/>
        <v>853</v>
      </c>
      <c r="M35" s="14">
        <f t="shared" si="18"/>
        <v>1</v>
      </c>
      <c r="N35" s="16">
        <f t="shared" si="18"/>
        <v>5830</v>
      </c>
      <c r="O35" s="12" t="s">
        <v>15</v>
      </c>
      <c r="P35" s="15" t="s">
        <v>15</v>
      </c>
      <c r="Q35" s="14" t="s">
        <v>15</v>
      </c>
      <c r="R35" s="15" t="s">
        <v>15</v>
      </c>
      <c r="S35" s="14" t="s">
        <v>15</v>
      </c>
      <c r="T35" s="67" t="s">
        <v>15</v>
      </c>
      <c r="U35" s="95"/>
    </row>
    <row r="36" spans="1:21" s="1" customFormat="1" ht="19.5" customHeight="1" hidden="1">
      <c r="A36" s="65" t="s">
        <v>264</v>
      </c>
      <c r="B36" s="14">
        <f>SUM(E36,G36)</f>
        <v>1</v>
      </c>
      <c r="C36" s="13">
        <f>SUM(F36,H36)</f>
        <v>5830</v>
      </c>
      <c r="D36" s="12" t="s">
        <v>15</v>
      </c>
      <c r="E36" s="14" t="s">
        <v>15</v>
      </c>
      <c r="F36" s="15" t="s">
        <v>15</v>
      </c>
      <c r="G36" s="14">
        <f aca="true" t="shared" si="19" ref="E36:H37">SUM(M36,S36)</f>
        <v>1</v>
      </c>
      <c r="H36" s="16">
        <f t="shared" si="19"/>
        <v>5830</v>
      </c>
      <c r="I36" s="12">
        <f>SUM(K36,M36)</f>
        <v>1</v>
      </c>
      <c r="J36" s="13">
        <v>5830</v>
      </c>
      <c r="K36" s="12" t="s">
        <v>15</v>
      </c>
      <c r="L36" s="15" t="s">
        <v>15</v>
      </c>
      <c r="M36" s="12">
        <v>1</v>
      </c>
      <c r="N36" s="17">
        <v>5830</v>
      </c>
      <c r="O36" s="12" t="s">
        <v>15</v>
      </c>
      <c r="P36" s="15" t="s">
        <v>15</v>
      </c>
      <c r="Q36" s="14" t="s">
        <v>15</v>
      </c>
      <c r="R36" s="15" t="s">
        <v>15</v>
      </c>
      <c r="S36" s="66" t="s">
        <v>15</v>
      </c>
      <c r="T36" s="67" t="s">
        <v>15</v>
      </c>
      <c r="U36" s="95"/>
    </row>
    <row r="37" spans="1:21" s="1" customFormat="1" ht="19.5" customHeight="1" hidden="1">
      <c r="A37" s="65" t="s">
        <v>265</v>
      </c>
      <c r="B37" s="14">
        <f>SUM(E37,G37)</f>
        <v>1</v>
      </c>
      <c r="C37" s="13">
        <f>SUM(F37,H37)</f>
        <v>853</v>
      </c>
      <c r="D37" s="12" t="s">
        <v>15</v>
      </c>
      <c r="E37" s="14">
        <f t="shared" si="19"/>
        <v>1</v>
      </c>
      <c r="F37" s="15">
        <f t="shared" si="19"/>
        <v>853</v>
      </c>
      <c r="G37" s="14" t="s">
        <v>15</v>
      </c>
      <c r="H37" s="16" t="s">
        <v>15</v>
      </c>
      <c r="I37" s="12">
        <f>SUM(K37,M37)</f>
        <v>1</v>
      </c>
      <c r="J37" s="13">
        <f>SUM(L37,N37)</f>
        <v>853</v>
      </c>
      <c r="K37" s="12">
        <v>1</v>
      </c>
      <c r="L37" s="15">
        <v>853</v>
      </c>
      <c r="M37" s="12" t="s">
        <v>15</v>
      </c>
      <c r="N37" s="17" t="s">
        <v>15</v>
      </c>
      <c r="O37" s="12" t="s">
        <v>15</v>
      </c>
      <c r="P37" s="15" t="s">
        <v>15</v>
      </c>
      <c r="Q37" s="14" t="s">
        <v>15</v>
      </c>
      <c r="R37" s="15" t="s">
        <v>15</v>
      </c>
      <c r="S37" s="66" t="s">
        <v>15</v>
      </c>
      <c r="T37" s="67" t="s">
        <v>15</v>
      </c>
      <c r="U37" s="95"/>
    </row>
    <row r="38" spans="1:21" s="1" customFormat="1" ht="19.5" customHeight="1" hidden="1">
      <c r="A38" s="65" t="s">
        <v>266</v>
      </c>
      <c r="B38" s="14">
        <f>SUM(B39)</f>
        <v>1</v>
      </c>
      <c r="C38" s="13">
        <f>SUM(C39)</f>
        <v>801</v>
      </c>
      <c r="D38" s="12" t="s">
        <v>493</v>
      </c>
      <c r="E38" s="14">
        <f>SUM(E39)</f>
        <v>1</v>
      </c>
      <c r="F38" s="15">
        <f>SUM(F39)</f>
        <v>801</v>
      </c>
      <c r="G38" s="14" t="s">
        <v>15</v>
      </c>
      <c r="H38" s="16" t="s">
        <v>15</v>
      </c>
      <c r="I38" s="12">
        <f>SUM(I39)</f>
        <v>1</v>
      </c>
      <c r="J38" s="15">
        <f>SUM(J39)</f>
        <v>801</v>
      </c>
      <c r="K38" s="14">
        <f>SUM(K39)</f>
        <v>1</v>
      </c>
      <c r="L38" s="15">
        <f>SUM(L39)</f>
        <v>801</v>
      </c>
      <c r="M38" s="14" t="s">
        <v>15</v>
      </c>
      <c r="N38" s="16" t="s">
        <v>15</v>
      </c>
      <c r="O38" s="12" t="s">
        <v>15</v>
      </c>
      <c r="P38" s="15" t="s">
        <v>15</v>
      </c>
      <c r="Q38" s="14" t="s">
        <v>15</v>
      </c>
      <c r="R38" s="15" t="s">
        <v>15</v>
      </c>
      <c r="S38" s="14" t="s">
        <v>15</v>
      </c>
      <c r="T38" s="67" t="s">
        <v>15</v>
      </c>
      <c r="U38" s="95"/>
    </row>
    <row r="39" spans="1:21" s="1" customFormat="1" ht="19.5" customHeight="1" hidden="1">
      <c r="A39" s="65" t="s">
        <v>267</v>
      </c>
      <c r="B39" s="14">
        <f>SUM(E39,G39)</f>
        <v>1</v>
      </c>
      <c r="C39" s="13">
        <f>SUM(F39,H39)</f>
        <v>801</v>
      </c>
      <c r="D39" s="12" t="s">
        <v>15</v>
      </c>
      <c r="E39" s="14">
        <f>SUM(K39,Q39)</f>
        <v>1</v>
      </c>
      <c r="F39" s="15">
        <f>SUM(L39,R39)</f>
        <v>801</v>
      </c>
      <c r="G39" s="14" t="s">
        <v>15</v>
      </c>
      <c r="H39" s="16" t="s">
        <v>15</v>
      </c>
      <c r="I39" s="12">
        <f>SUM(K39,M39)</f>
        <v>1</v>
      </c>
      <c r="J39" s="13">
        <f>SUM(L39,N39)</f>
        <v>801</v>
      </c>
      <c r="K39" s="12">
        <v>1</v>
      </c>
      <c r="L39" s="15">
        <v>801</v>
      </c>
      <c r="M39" s="12" t="s">
        <v>15</v>
      </c>
      <c r="N39" s="17" t="s">
        <v>15</v>
      </c>
      <c r="O39" s="12" t="s">
        <v>15</v>
      </c>
      <c r="P39" s="15" t="s">
        <v>15</v>
      </c>
      <c r="Q39" s="14" t="s">
        <v>15</v>
      </c>
      <c r="R39" s="15" t="s">
        <v>15</v>
      </c>
      <c r="S39" s="66" t="s">
        <v>15</v>
      </c>
      <c r="T39" s="67" t="s">
        <v>15</v>
      </c>
      <c r="U39" s="95"/>
    </row>
    <row r="40" spans="1:21" s="1" customFormat="1" ht="19.5" customHeight="1" hidden="1">
      <c r="A40" s="65" t="s">
        <v>268</v>
      </c>
      <c r="B40" s="14">
        <f>SUM(B41:B42)</f>
        <v>2</v>
      </c>
      <c r="C40" s="13">
        <f>SUM(C41:C42)</f>
        <v>10842</v>
      </c>
      <c r="D40" s="12" t="s">
        <v>15</v>
      </c>
      <c r="E40" s="14">
        <f>SUM(E41:E42)</f>
        <v>2</v>
      </c>
      <c r="F40" s="15">
        <f>SUM(F41:F42)</f>
        <v>10842</v>
      </c>
      <c r="G40" s="14" t="s">
        <v>15</v>
      </c>
      <c r="H40" s="16" t="s">
        <v>15</v>
      </c>
      <c r="I40" s="12">
        <f>SUM(I41:I42)</f>
        <v>1</v>
      </c>
      <c r="J40" s="13">
        <f>SUM(J41:J42)</f>
        <v>842</v>
      </c>
      <c r="K40" s="12">
        <f>SUM(K41:K42)</f>
        <v>1</v>
      </c>
      <c r="L40" s="15">
        <f>SUM(L41:L42)</f>
        <v>842</v>
      </c>
      <c r="M40" s="12" t="s">
        <v>15</v>
      </c>
      <c r="N40" s="17" t="s">
        <v>15</v>
      </c>
      <c r="O40" s="12">
        <f>SUM(O41:O42)</f>
        <v>1</v>
      </c>
      <c r="P40" s="15">
        <f>SUM(P41:P42)</f>
        <v>10000</v>
      </c>
      <c r="Q40" s="14">
        <f>SUM(Q41:Q42)</f>
        <v>1</v>
      </c>
      <c r="R40" s="15">
        <f>SUM(R41:R42)</f>
        <v>10000</v>
      </c>
      <c r="S40" s="66" t="s">
        <v>15</v>
      </c>
      <c r="T40" s="67" t="s">
        <v>15</v>
      </c>
      <c r="U40" s="95"/>
    </row>
    <row r="41" spans="1:21" s="1" customFormat="1" ht="19.5" customHeight="1" hidden="1">
      <c r="A41" s="65" t="s">
        <v>269</v>
      </c>
      <c r="B41" s="14">
        <f>SUM(E41,G41)</f>
        <v>1</v>
      </c>
      <c r="C41" s="13">
        <f>SUM(F41,H41)</f>
        <v>842</v>
      </c>
      <c r="D41" s="12" t="s">
        <v>15</v>
      </c>
      <c r="E41" s="14">
        <f>SUM(K41,Q41)</f>
        <v>1</v>
      </c>
      <c r="F41" s="15">
        <f>SUM(L41,R41)</f>
        <v>842</v>
      </c>
      <c r="G41" s="14" t="s">
        <v>15</v>
      </c>
      <c r="H41" s="16" t="s">
        <v>15</v>
      </c>
      <c r="I41" s="12">
        <f>SUM(K41,M41)</f>
        <v>1</v>
      </c>
      <c r="J41" s="13">
        <f>SUM(L41,N41)</f>
        <v>842</v>
      </c>
      <c r="K41" s="12">
        <v>1</v>
      </c>
      <c r="L41" s="15">
        <v>842</v>
      </c>
      <c r="M41" s="12" t="s">
        <v>15</v>
      </c>
      <c r="N41" s="17" t="s">
        <v>15</v>
      </c>
      <c r="O41" s="12" t="s">
        <v>15</v>
      </c>
      <c r="P41" s="15" t="s">
        <v>15</v>
      </c>
      <c r="Q41" s="14" t="s">
        <v>15</v>
      </c>
      <c r="R41" s="15" t="s">
        <v>15</v>
      </c>
      <c r="S41" s="66" t="s">
        <v>15</v>
      </c>
      <c r="T41" s="67" t="s">
        <v>15</v>
      </c>
      <c r="U41" s="95"/>
    </row>
    <row r="42" spans="1:21" s="1" customFormat="1" ht="19.5" customHeight="1" hidden="1">
      <c r="A42" s="65" t="s">
        <v>270</v>
      </c>
      <c r="B42" s="14">
        <f>SUM(E42,G42)</f>
        <v>1</v>
      </c>
      <c r="C42" s="13">
        <f>SUM(F42,H42)</f>
        <v>10000</v>
      </c>
      <c r="D42" s="12" t="s">
        <v>15</v>
      </c>
      <c r="E42" s="14">
        <f>SUM(K42,Q42)</f>
        <v>1</v>
      </c>
      <c r="F42" s="15">
        <f>SUM(L42,R42)</f>
        <v>10000</v>
      </c>
      <c r="G42" s="14" t="s">
        <v>15</v>
      </c>
      <c r="H42" s="16" t="s">
        <v>15</v>
      </c>
      <c r="I42" s="12" t="s">
        <v>15</v>
      </c>
      <c r="J42" s="13" t="s">
        <v>15</v>
      </c>
      <c r="K42" s="12" t="s">
        <v>15</v>
      </c>
      <c r="L42" s="15" t="s">
        <v>15</v>
      </c>
      <c r="M42" s="12" t="s">
        <v>15</v>
      </c>
      <c r="N42" s="17" t="s">
        <v>15</v>
      </c>
      <c r="O42" s="12">
        <f>SUM(Q42,S42)</f>
        <v>1</v>
      </c>
      <c r="P42" s="15">
        <f>SUM(R42,T42)</f>
        <v>10000</v>
      </c>
      <c r="Q42" s="14">
        <v>1</v>
      </c>
      <c r="R42" s="15">
        <v>10000</v>
      </c>
      <c r="S42" s="66" t="s">
        <v>15</v>
      </c>
      <c r="T42" s="67" t="s">
        <v>15</v>
      </c>
      <c r="U42" s="95"/>
    </row>
    <row r="43" spans="1:21" s="1" customFormat="1" ht="19.5" customHeight="1" hidden="1">
      <c r="A43" s="65" t="s">
        <v>271</v>
      </c>
      <c r="B43" s="14">
        <f>SUM(B44:B45)</f>
        <v>2</v>
      </c>
      <c r="C43" s="15">
        <f>SUM(C44:C45)</f>
        <v>3828</v>
      </c>
      <c r="D43" s="12" t="s">
        <v>15</v>
      </c>
      <c r="E43" s="14">
        <f>SUM(E44:E45)</f>
        <v>1</v>
      </c>
      <c r="F43" s="15">
        <f>SUM(F44:F45)</f>
        <v>748</v>
      </c>
      <c r="G43" s="14">
        <f aca="true" t="shared" si="20" ref="G43:N43">SUM(G44:G45)</f>
        <v>1</v>
      </c>
      <c r="H43" s="16">
        <f t="shared" si="20"/>
        <v>3080</v>
      </c>
      <c r="I43" s="12">
        <f t="shared" si="20"/>
        <v>2</v>
      </c>
      <c r="J43" s="15">
        <f t="shared" si="20"/>
        <v>3828</v>
      </c>
      <c r="K43" s="14">
        <f t="shared" si="20"/>
        <v>1</v>
      </c>
      <c r="L43" s="15">
        <f t="shared" si="20"/>
        <v>748</v>
      </c>
      <c r="M43" s="14">
        <f t="shared" si="20"/>
        <v>1</v>
      </c>
      <c r="N43" s="16">
        <f t="shared" si="20"/>
        <v>3080</v>
      </c>
      <c r="O43" s="12" t="s">
        <v>15</v>
      </c>
      <c r="P43" s="15" t="s">
        <v>15</v>
      </c>
      <c r="Q43" s="14" t="s">
        <v>15</v>
      </c>
      <c r="R43" s="15" t="s">
        <v>15</v>
      </c>
      <c r="S43" s="66" t="s">
        <v>15</v>
      </c>
      <c r="T43" s="67" t="s">
        <v>15</v>
      </c>
      <c r="U43" s="95"/>
    </row>
    <row r="44" spans="1:21" s="1" customFormat="1" ht="19.5" customHeight="1" hidden="1">
      <c r="A44" s="65" t="s">
        <v>272</v>
      </c>
      <c r="B44" s="14">
        <f>SUM(E44,G44)</f>
        <v>1</v>
      </c>
      <c r="C44" s="13">
        <f>SUM(F44,H44)</f>
        <v>748</v>
      </c>
      <c r="D44" s="12" t="s">
        <v>15</v>
      </c>
      <c r="E44" s="14">
        <f>SUM(K44,Q44)</f>
        <v>1</v>
      </c>
      <c r="F44" s="15">
        <f>SUM(L44,R44)</f>
        <v>748</v>
      </c>
      <c r="G44" s="14" t="s">
        <v>15</v>
      </c>
      <c r="H44" s="16" t="s">
        <v>15</v>
      </c>
      <c r="I44" s="12">
        <f>SUM(K44,M44)</f>
        <v>1</v>
      </c>
      <c r="J44" s="13">
        <f>SUM(L44,N44)</f>
        <v>748</v>
      </c>
      <c r="K44" s="12">
        <v>1</v>
      </c>
      <c r="L44" s="15">
        <v>748</v>
      </c>
      <c r="M44" s="12" t="s">
        <v>15</v>
      </c>
      <c r="N44" s="17" t="s">
        <v>15</v>
      </c>
      <c r="O44" s="12" t="s">
        <v>15</v>
      </c>
      <c r="P44" s="15" t="s">
        <v>15</v>
      </c>
      <c r="Q44" s="14" t="s">
        <v>15</v>
      </c>
      <c r="R44" s="15" t="s">
        <v>15</v>
      </c>
      <c r="S44" s="66" t="s">
        <v>15</v>
      </c>
      <c r="T44" s="67" t="s">
        <v>15</v>
      </c>
      <c r="U44" s="95"/>
    </row>
    <row r="45" spans="1:21" s="1" customFormat="1" ht="19.5" customHeight="1" hidden="1">
      <c r="A45" s="65" t="s">
        <v>273</v>
      </c>
      <c r="B45" s="14">
        <f>SUM(E45,G45)</f>
        <v>1</v>
      </c>
      <c r="C45" s="13">
        <f>SUM(F45,H45)</f>
        <v>3080</v>
      </c>
      <c r="D45" s="12" t="s">
        <v>15</v>
      </c>
      <c r="E45" s="14" t="s">
        <v>15</v>
      </c>
      <c r="F45" s="15" t="s">
        <v>15</v>
      </c>
      <c r="G45" s="14">
        <f>SUM(M45,S45)</f>
        <v>1</v>
      </c>
      <c r="H45" s="16">
        <f>SUM(N45,T45)</f>
        <v>3080</v>
      </c>
      <c r="I45" s="12">
        <f>SUM(K45,M45)</f>
        <v>1</v>
      </c>
      <c r="J45" s="13">
        <f>SUM(L45,N45)</f>
        <v>3080</v>
      </c>
      <c r="K45" s="12" t="s">
        <v>15</v>
      </c>
      <c r="L45" s="15" t="s">
        <v>15</v>
      </c>
      <c r="M45" s="12">
        <v>1</v>
      </c>
      <c r="N45" s="17">
        <v>3080</v>
      </c>
      <c r="O45" s="12" t="s">
        <v>15</v>
      </c>
      <c r="P45" s="13" t="s">
        <v>15</v>
      </c>
      <c r="Q45" s="12" t="s">
        <v>15</v>
      </c>
      <c r="R45" s="15" t="s">
        <v>15</v>
      </c>
      <c r="S45" s="66" t="s">
        <v>15</v>
      </c>
      <c r="T45" s="67" t="s">
        <v>15</v>
      </c>
      <c r="U45" s="95"/>
    </row>
    <row r="46" spans="1:21" s="1" customFormat="1" ht="19.5" customHeight="1" hidden="1">
      <c r="A46" s="65" t="s">
        <v>274</v>
      </c>
      <c r="B46" s="14">
        <f>SUM(B47)</f>
        <v>1</v>
      </c>
      <c r="C46" s="13">
        <f>SUM(C47)</f>
        <v>733</v>
      </c>
      <c r="D46" s="12" t="s">
        <v>15</v>
      </c>
      <c r="E46" s="14">
        <f>SUM(E47)</f>
        <v>1</v>
      </c>
      <c r="F46" s="15">
        <f>SUM(F47)</f>
        <v>733</v>
      </c>
      <c r="G46" s="14" t="s">
        <v>15</v>
      </c>
      <c r="H46" s="16" t="s">
        <v>15</v>
      </c>
      <c r="I46" s="12">
        <f>SUM(I47)</f>
        <v>1</v>
      </c>
      <c r="J46" s="15">
        <f>SUM(J47)</f>
        <v>733</v>
      </c>
      <c r="K46" s="14">
        <f>SUM(K47)</f>
        <v>1</v>
      </c>
      <c r="L46" s="15">
        <f>SUM(L47)</f>
        <v>733</v>
      </c>
      <c r="M46" s="14" t="s">
        <v>15</v>
      </c>
      <c r="N46" s="16" t="s">
        <v>15</v>
      </c>
      <c r="O46" s="12" t="s">
        <v>15</v>
      </c>
      <c r="P46" s="15" t="s">
        <v>15</v>
      </c>
      <c r="Q46" s="14" t="s">
        <v>15</v>
      </c>
      <c r="R46" s="15" t="s">
        <v>15</v>
      </c>
      <c r="S46" s="66" t="s">
        <v>15</v>
      </c>
      <c r="T46" s="67" t="s">
        <v>15</v>
      </c>
      <c r="U46" s="95"/>
    </row>
    <row r="47" spans="1:21" s="1" customFormat="1" ht="19.5" customHeight="1" hidden="1">
      <c r="A47" s="65" t="s">
        <v>275</v>
      </c>
      <c r="B47" s="14">
        <f>SUM(E47,G47)</f>
        <v>1</v>
      </c>
      <c r="C47" s="13">
        <f>SUM(F47,H47)</f>
        <v>733</v>
      </c>
      <c r="D47" s="12" t="s">
        <v>15</v>
      </c>
      <c r="E47" s="14">
        <f>SUM(K47,Q47)</f>
        <v>1</v>
      </c>
      <c r="F47" s="15">
        <f>SUM(L47,R47)</f>
        <v>733</v>
      </c>
      <c r="G47" s="14" t="s">
        <v>15</v>
      </c>
      <c r="H47" s="16" t="s">
        <v>15</v>
      </c>
      <c r="I47" s="12">
        <f>SUM(K47,M47)</f>
        <v>1</v>
      </c>
      <c r="J47" s="13">
        <f>SUM(L47,N47)</f>
        <v>733</v>
      </c>
      <c r="K47" s="12">
        <v>1</v>
      </c>
      <c r="L47" s="15">
        <v>733</v>
      </c>
      <c r="M47" s="14" t="s">
        <v>15</v>
      </c>
      <c r="N47" s="16" t="s">
        <v>15</v>
      </c>
      <c r="O47" s="12" t="s">
        <v>15</v>
      </c>
      <c r="P47" s="13" t="s">
        <v>15</v>
      </c>
      <c r="Q47" s="12" t="s">
        <v>15</v>
      </c>
      <c r="R47" s="15" t="s">
        <v>15</v>
      </c>
      <c r="S47" s="66" t="s">
        <v>15</v>
      </c>
      <c r="T47" s="67" t="s">
        <v>15</v>
      </c>
      <c r="U47" s="95"/>
    </row>
    <row r="48" spans="1:21" s="1" customFormat="1" ht="19.5" customHeight="1" hidden="1">
      <c r="A48" s="65" t="s">
        <v>276</v>
      </c>
      <c r="B48" s="14">
        <f>SUM(B49:B51)</f>
        <v>3</v>
      </c>
      <c r="C48" s="13">
        <f>SUM(C49:C51)</f>
        <v>9164</v>
      </c>
      <c r="D48" s="12" t="s">
        <v>15</v>
      </c>
      <c r="E48" s="12">
        <f>SUM(E49:E51)</f>
        <v>3</v>
      </c>
      <c r="F48" s="13">
        <f>SUM(F49:F51)</f>
        <v>9164</v>
      </c>
      <c r="G48" s="14" t="s">
        <v>15</v>
      </c>
      <c r="H48" s="16" t="s">
        <v>15</v>
      </c>
      <c r="I48" s="12">
        <f>SUM(I49:I51)</f>
        <v>2</v>
      </c>
      <c r="J48" s="13">
        <f>SUM(J49:J51)</f>
        <v>5954</v>
      </c>
      <c r="K48" s="12">
        <f>SUM(K49:K51)</f>
        <v>2</v>
      </c>
      <c r="L48" s="13">
        <f>SUM(L49:L51)</f>
        <v>5954</v>
      </c>
      <c r="M48" s="14" t="s">
        <v>15</v>
      </c>
      <c r="N48" s="16" t="s">
        <v>15</v>
      </c>
      <c r="O48" s="12">
        <f>SUM(O49:O51)</f>
        <v>1</v>
      </c>
      <c r="P48" s="13">
        <f>SUM(P49:P51)</f>
        <v>3210</v>
      </c>
      <c r="Q48" s="12">
        <f>SUM(Q49:Q51)</f>
        <v>1</v>
      </c>
      <c r="R48" s="13">
        <f>SUM(R49:R51)</f>
        <v>3210</v>
      </c>
      <c r="S48" s="66" t="s">
        <v>15</v>
      </c>
      <c r="T48" s="67" t="s">
        <v>15</v>
      </c>
      <c r="U48" s="95"/>
    </row>
    <row r="49" spans="1:21" s="1" customFormat="1" ht="19.5" customHeight="1" hidden="1">
      <c r="A49" s="65" t="s">
        <v>277</v>
      </c>
      <c r="B49" s="14">
        <f aca="true" t="shared" si="21" ref="B49:C51">SUM(E49,G49)</f>
        <v>1</v>
      </c>
      <c r="C49" s="13">
        <f t="shared" si="21"/>
        <v>5100</v>
      </c>
      <c r="D49" s="12" t="s">
        <v>15</v>
      </c>
      <c r="E49" s="14">
        <f aca="true" t="shared" si="22" ref="E49:F51">SUM(K49,Q49)</f>
        <v>1</v>
      </c>
      <c r="F49" s="15">
        <f t="shared" si="22"/>
        <v>5100</v>
      </c>
      <c r="G49" s="14" t="s">
        <v>15</v>
      </c>
      <c r="H49" s="16" t="s">
        <v>15</v>
      </c>
      <c r="I49" s="12">
        <f>SUM(K49,M49)</f>
        <v>1</v>
      </c>
      <c r="J49" s="13">
        <f>SUM(L49,N49)</f>
        <v>5100</v>
      </c>
      <c r="K49" s="12">
        <v>1</v>
      </c>
      <c r="L49" s="15">
        <v>5100</v>
      </c>
      <c r="M49" s="14" t="s">
        <v>15</v>
      </c>
      <c r="N49" s="16" t="s">
        <v>15</v>
      </c>
      <c r="O49" s="12" t="s">
        <v>15</v>
      </c>
      <c r="P49" s="13" t="s">
        <v>15</v>
      </c>
      <c r="Q49" s="12" t="s">
        <v>15</v>
      </c>
      <c r="R49" s="15" t="s">
        <v>15</v>
      </c>
      <c r="S49" s="66" t="s">
        <v>15</v>
      </c>
      <c r="T49" s="67" t="s">
        <v>15</v>
      </c>
      <c r="U49" s="95"/>
    </row>
    <row r="50" spans="1:21" s="1" customFormat="1" ht="19.5" customHeight="1" hidden="1">
      <c r="A50" s="65" t="s">
        <v>278</v>
      </c>
      <c r="B50" s="14">
        <f t="shared" si="21"/>
        <v>1</v>
      </c>
      <c r="C50" s="13">
        <f t="shared" si="21"/>
        <v>854</v>
      </c>
      <c r="D50" s="12" t="s">
        <v>15</v>
      </c>
      <c r="E50" s="14">
        <f t="shared" si="22"/>
        <v>1</v>
      </c>
      <c r="F50" s="15">
        <f t="shared" si="22"/>
        <v>854</v>
      </c>
      <c r="G50" s="14" t="s">
        <v>15</v>
      </c>
      <c r="H50" s="16" t="s">
        <v>15</v>
      </c>
      <c r="I50" s="12">
        <f>SUM(K50,M50)</f>
        <v>1</v>
      </c>
      <c r="J50" s="13">
        <f>SUM(L50,N50)</f>
        <v>854</v>
      </c>
      <c r="K50" s="12">
        <v>1</v>
      </c>
      <c r="L50" s="15">
        <v>854</v>
      </c>
      <c r="M50" s="14" t="s">
        <v>15</v>
      </c>
      <c r="N50" s="16" t="s">
        <v>15</v>
      </c>
      <c r="O50" s="12" t="s">
        <v>15</v>
      </c>
      <c r="P50" s="13" t="s">
        <v>15</v>
      </c>
      <c r="Q50" s="12" t="s">
        <v>15</v>
      </c>
      <c r="R50" s="15" t="s">
        <v>15</v>
      </c>
      <c r="S50" s="66" t="s">
        <v>15</v>
      </c>
      <c r="T50" s="67" t="s">
        <v>15</v>
      </c>
      <c r="U50" s="95"/>
    </row>
    <row r="51" spans="1:21" s="1" customFormat="1" ht="19.5" customHeight="1" hidden="1">
      <c r="A51" s="65" t="s">
        <v>279</v>
      </c>
      <c r="B51" s="14">
        <f t="shared" si="21"/>
        <v>1</v>
      </c>
      <c r="C51" s="13">
        <f t="shared" si="21"/>
        <v>3210</v>
      </c>
      <c r="D51" s="12" t="s">
        <v>15</v>
      </c>
      <c r="E51" s="14">
        <f t="shared" si="22"/>
        <v>1</v>
      </c>
      <c r="F51" s="15">
        <f t="shared" si="22"/>
        <v>3210</v>
      </c>
      <c r="G51" s="14" t="s">
        <v>15</v>
      </c>
      <c r="H51" s="16" t="s">
        <v>15</v>
      </c>
      <c r="I51" s="12" t="s">
        <v>15</v>
      </c>
      <c r="J51" s="13" t="s">
        <v>15</v>
      </c>
      <c r="K51" s="12" t="s">
        <v>15</v>
      </c>
      <c r="L51" s="15" t="s">
        <v>15</v>
      </c>
      <c r="M51" s="14" t="s">
        <v>15</v>
      </c>
      <c r="N51" s="16" t="s">
        <v>15</v>
      </c>
      <c r="O51" s="12">
        <f>SUM(Q51,S51)</f>
        <v>1</v>
      </c>
      <c r="P51" s="13">
        <f>SUM(R51,T51)</f>
        <v>3210</v>
      </c>
      <c r="Q51" s="12">
        <v>1</v>
      </c>
      <c r="R51" s="15">
        <v>3210</v>
      </c>
      <c r="S51" s="66" t="s">
        <v>15</v>
      </c>
      <c r="T51" s="67" t="s">
        <v>15</v>
      </c>
      <c r="U51" s="95"/>
    </row>
    <row r="52" spans="1:21" s="1" customFormat="1" ht="19.5" customHeight="1" hidden="1">
      <c r="A52" s="65" t="s">
        <v>280</v>
      </c>
      <c r="B52" s="14">
        <f>SUM(B53:B57)</f>
        <v>5</v>
      </c>
      <c r="C52" s="13">
        <f>SUM(C53:C57)</f>
        <v>44212</v>
      </c>
      <c r="D52" s="12" t="s">
        <v>15</v>
      </c>
      <c r="E52" s="12">
        <f>SUM(E53:E57)</f>
        <v>4</v>
      </c>
      <c r="F52" s="13">
        <f>SUM(F53:F57)</f>
        <v>30282</v>
      </c>
      <c r="G52" s="14">
        <v>1</v>
      </c>
      <c r="H52" s="16">
        <v>13930</v>
      </c>
      <c r="I52" s="12">
        <f>SUM(I53:I57)</f>
        <v>4</v>
      </c>
      <c r="J52" s="13">
        <f>SUM(J53:J57)</f>
        <v>26212</v>
      </c>
      <c r="K52" s="12">
        <f>SUM(K53:K57)</f>
        <v>3</v>
      </c>
      <c r="L52" s="13">
        <f>SUM(L53:L57)</f>
        <v>12282</v>
      </c>
      <c r="M52" s="14">
        <v>1</v>
      </c>
      <c r="N52" s="16">
        <v>13930</v>
      </c>
      <c r="O52" s="12">
        <f>SUM(O53:O57)</f>
        <v>1</v>
      </c>
      <c r="P52" s="13">
        <f>SUM(P53:P57)</f>
        <v>18000</v>
      </c>
      <c r="Q52" s="12">
        <f>SUM(Q53:Q57)</f>
        <v>1</v>
      </c>
      <c r="R52" s="13">
        <f>SUM(R53:R57)</f>
        <v>18000</v>
      </c>
      <c r="S52" s="66" t="s">
        <v>15</v>
      </c>
      <c r="T52" s="67" t="s">
        <v>15</v>
      </c>
      <c r="U52" s="95"/>
    </row>
    <row r="53" spans="1:21" s="1" customFormat="1" ht="19.5" customHeight="1" hidden="1">
      <c r="A53" s="65" t="s">
        <v>281</v>
      </c>
      <c r="B53" s="14">
        <f aca="true" t="shared" si="23" ref="B53:C57">SUM(E53,G53)</f>
        <v>1</v>
      </c>
      <c r="C53" s="13">
        <f t="shared" si="23"/>
        <v>10400</v>
      </c>
      <c r="D53" s="12" t="s">
        <v>15</v>
      </c>
      <c r="E53" s="14">
        <f aca="true" t="shared" si="24" ref="E53:F57">SUM(K53,Q53)</f>
        <v>1</v>
      </c>
      <c r="F53" s="15">
        <f t="shared" si="24"/>
        <v>10400</v>
      </c>
      <c r="G53" s="14" t="s">
        <v>15</v>
      </c>
      <c r="H53" s="16" t="s">
        <v>15</v>
      </c>
      <c r="I53" s="12">
        <f aca="true" t="shared" si="25" ref="I53:J55">SUM(K53,M53)</f>
        <v>1</v>
      </c>
      <c r="J53" s="13">
        <f t="shared" si="25"/>
        <v>10400</v>
      </c>
      <c r="K53" s="12">
        <v>1</v>
      </c>
      <c r="L53" s="15">
        <v>10400</v>
      </c>
      <c r="M53" s="14" t="s">
        <v>15</v>
      </c>
      <c r="N53" s="16" t="s">
        <v>15</v>
      </c>
      <c r="O53" s="12" t="s">
        <v>15</v>
      </c>
      <c r="P53" s="15" t="s">
        <v>15</v>
      </c>
      <c r="Q53" s="14" t="s">
        <v>15</v>
      </c>
      <c r="R53" s="15" t="s">
        <v>15</v>
      </c>
      <c r="S53" s="66" t="s">
        <v>15</v>
      </c>
      <c r="T53" s="67" t="s">
        <v>15</v>
      </c>
      <c r="U53" s="95"/>
    </row>
    <row r="54" spans="1:21" s="1" customFormat="1" ht="19.5" customHeight="1" hidden="1">
      <c r="A54" s="65" t="s">
        <v>282</v>
      </c>
      <c r="B54" s="14">
        <f t="shared" si="23"/>
        <v>1</v>
      </c>
      <c r="C54" s="13">
        <f t="shared" si="23"/>
        <v>1000</v>
      </c>
      <c r="D54" s="12" t="s">
        <v>15</v>
      </c>
      <c r="E54" s="14">
        <f t="shared" si="24"/>
        <v>1</v>
      </c>
      <c r="F54" s="15">
        <f t="shared" si="24"/>
        <v>1000</v>
      </c>
      <c r="G54" s="14" t="s">
        <v>15</v>
      </c>
      <c r="H54" s="16" t="s">
        <v>15</v>
      </c>
      <c r="I54" s="12">
        <f t="shared" si="25"/>
        <v>1</v>
      </c>
      <c r="J54" s="13">
        <f t="shared" si="25"/>
        <v>1000</v>
      </c>
      <c r="K54" s="12">
        <v>1</v>
      </c>
      <c r="L54" s="15">
        <v>1000</v>
      </c>
      <c r="M54" s="14" t="s">
        <v>15</v>
      </c>
      <c r="N54" s="16" t="s">
        <v>15</v>
      </c>
      <c r="O54" s="12" t="s">
        <v>15</v>
      </c>
      <c r="P54" s="15" t="s">
        <v>15</v>
      </c>
      <c r="Q54" s="14" t="s">
        <v>15</v>
      </c>
      <c r="R54" s="15" t="s">
        <v>15</v>
      </c>
      <c r="S54" s="66" t="s">
        <v>15</v>
      </c>
      <c r="T54" s="67" t="s">
        <v>15</v>
      </c>
      <c r="U54" s="95"/>
    </row>
    <row r="55" spans="1:21" s="1" customFormat="1" ht="19.5" customHeight="1" hidden="1">
      <c r="A55" s="65" t="s">
        <v>283</v>
      </c>
      <c r="B55" s="14">
        <f t="shared" si="23"/>
        <v>1</v>
      </c>
      <c r="C55" s="13">
        <f t="shared" si="23"/>
        <v>882</v>
      </c>
      <c r="D55" s="12" t="s">
        <v>15</v>
      </c>
      <c r="E55" s="14">
        <f t="shared" si="24"/>
        <v>1</v>
      </c>
      <c r="F55" s="15">
        <f t="shared" si="24"/>
        <v>882</v>
      </c>
      <c r="G55" s="14" t="s">
        <v>15</v>
      </c>
      <c r="H55" s="16" t="s">
        <v>15</v>
      </c>
      <c r="I55" s="12">
        <f t="shared" si="25"/>
        <v>1</v>
      </c>
      <c r="J55" s="13">
        <f t="shared" si="25"/>
        <v>882</v>
      </c>
      <c r="K55" s="12">
        <v>1</v>
      </c>
      <c r="L55" s="15">
        <v>882</v>
      </c>
      <c r="M55" s="14" t="s">
        <v>15</v>
      </c>
      <c r="N55" s="16" t="s">
        <v>15</v>
      </c>
      <c r="O55" s="12" t="s">
        <v>15</v>
      </c>
      <c r="P55" s="15" t="s">
        <v>15</v>
      </c>
      <c r="Q55" s="14" t="s">
        <v>15</v>
      </c>
      <c r="R55" s="15" t="s">
        <v>15</v>
      </c>
      <c r="S55" s="66" t="s">
        <v>15</v>
      </c>
      <c r="T55" s="67" t="s">
        <v>15</v>
      </c>
      <c r="U55" s="95"/>
    </row>
    <row r="56" spans="1:21" s="1" customFormat="1" ht="19.5" customHeight="1" hidden="1">
      <c r="A56" s="65" t="s">
        <v>284</v>
      </c>
      <c r="B56" s="14">
        <v>1</v>
      </c>
      <c r="C56" s="15">
        <v>13930</v>
      </c>
      <c r="D56" s="12" t="s">
        <v>15</v>
      </c>
      <c r="E56" s="14" t="s">
        <v>15</v>
      </c>
      <c r="F56" s="15" t="s">
        <v>15</v>
      </c>
      <c r="G56" s="14">
        <v>1</v>
      </c>
      <c r="H56" s="16">
        <v>13930</v>
      </c>
      <c r="I56" s="12">
        <v>1</v>
      </c>
      <c r="J56" s="15">
        <v>13930</v>
      </c>
      <c r="K56" s="14" t="s">
        <v>15</v>
      </c>
      <c r="L56" s="15" t="s">
        <v>15</v>
      </c>
      <c r="M56" s="14">
        <v>1</v>
      </c>
      <c r="N56" s="16">
        <v>13930</v>
      </c>
      <c r="O56" s="12" t="s">
        <v>15</v>
      </c>
      <c r="P56" s="15" t="s">
        <v>15</v>
      </c>
      <c r="Q56" s="14" t="s">
        <v>15</v>
      </c>
      <c r="R56" s="15" t="s">
        <v>15</v>
      </c>
      <c r="S56" s="66" t="s">
        <v>15</v>
      </c>
      <c r="T56" s="67" t="s">
        <v>15</v>
      </c>
      <c r="U56" s="95"/>
    </row>
    <row r="57" spans="1:21" s="1" customFormat="1" ht="19.5" customHeight="1" hidden="1">
      <c r="A57" s="65" t="s">
        <v>285</v>
      </c>
      <c r="B57" s="14">
        <f t="shared" si="23"/>
        <v>1</v>
      </c>
      <c r="C57" s="13">
        <f t="shared" si="23"/>
        <v>18000</v>
      </c>
      <c r="D57" s="12" t="s">
        <v>15</v>
      </c>
      <c r="E57" s="14">
        <f t="shared" si="24"/>
        <v>1</v>
      </c>
      <c r="F57" s="15">
        <f t="shared" si="24"/>
        <v>18000</v>
      </c>
      <c r="G57" s="14" t="s">
        <v>15</v>
      </c>
      <c r="H57" s="16" t="s">
        <v>15</v>
      </c>
      <c r="I57" s="12" t="s">
        <v>15</v>
      </c>
      <c r="J57" s="15" t="s">
        <v>15</v>
      </c>
      <c r="K57" s="14" t="s">
        <v>15</v>
      </c>
      <c r="L57" s="15" t="s">
        <v>15</v>
      </c>
      <c r="M57" s="14" t="s">
        <v>15</v>
      </c>
      <c r="N57" s="16" t="s">
        <v>15</v>
      </c>
      <c r="O57" s="12">
        <f>SUM(Q57,S57)</f>
        <v>1</v>
      </c>
      <c r="P57" s="13">
        <f>SUM(R57,T57)</f>
        <v>18000</v>
      </c>
      <c r="Q57" s="12">
        <v>1</v>
      </c>
      <c r="R57" s="15">
        <v>18000</v>
      </c>
      <c r="S57" s="66" t="s">
        <v>15</v>
      </c>
      <c r="T57" s="67" t="s">
        <v>15</v>
      </c>
      <c r="U57" s="95"/>
    </row>
    <row r="58" spans="1:21" s="1" customFormat="1" ht="19.5" customHeight="1" hidden="1">
      <c r="A58" s="65" t="s">
        <v>286</v>
      </c>
      <c r="B58" s="14">
        <f>SUM(B59:B60)</f>
        <v>2</v>
      </c>
      <c r="C58" s="13">
        <f>SUM(C59:C60)</f>
        <v>10941</v>
      </c>
      <c r="D58" s="12" t="s">
        <v>15</v>
      </c>
      <c r="E58" s="12">
        <f>SUM(E59:E60)</f>
        <v>2</v>
      </c>
      <c r="F58" s="13">
        <f>SUM(F59:F60)</f>
        <v>10941</v>
      </c>
      <c r="G58" s="14" t="s">
        <v>15</v>
      </c>
      <c r="H58" s="16" t="s">
        <v>15</v>
      </c>
      <c r="I58" s="12">
        <f>SUM(I59:I60)</f>
        <v>2</v>
      </c>
      <c r="J58" s="13">
        <f>SUM(J59:J60)</f>
        <v>10941</v>
      </c>
      <c r="K58" s="12">
        <f>SUM(K59:K60)</f>
        <v>2</v>
      </c>
      <c r="L58" s="13">
        <f>SUM(L59:L60)</f>
        <v>10941</v>
      </c>
      <c r="M58" s="14" t="s">
        <v>15</v>
      </c>
      <c r="N58" s="16" t="s">
        <v>15</v>
      </c>
      <c r="O58" s="12" t="s">
        <v>15</v>
      </c>
      <c r="P58" s="15" t="s">
        <v>15</v>
      </c>
      <c r="Q58" s="14" t="s">
        <v>15</v>
      </c>
      <c r="R58" s="15" t="s">
        <v>15</v>
      </c>
      <c r="S58" s="66" t="s">
        <v>15</v>
      </c>
      <c r="T58" s="67" t="s">
        <v>15</v>
      </c>
      <c r="U58" s="95"/>
    </row>
    <row r="59" spans="1:21" s="1" customFormat="1" ht="19.5" customHeight="1" hidden="1">
      <c r="A59" s="65" t="s">
        <v>287</v>
      </c>
      <c r="B59" s="14">
        <f>SUM(E59,G59)</f>
        <v>1</v>
      </c>
      <c r="C59" s="13">
        <f>SUM(F59,H59)</f>
        <v>891</v>
      </c>
      <c r="D59" s="12" t="s">
        <v>15</v>
      </c>
      <c r="E59" s="14">
        <f>SUM(K59,Q59)</f>
        <v>1</v>
      </c>
      <c r="F59" s="15">
        <f>SUM(L59,R59)</f>
        <v>891</v>
      </c>
      <c r="G59" s="14" t="s">
        <v>15</v>
      </c>
      <c r="H59" s="16" t="s">
        <v>15</v>
      </c>
      <c r="I59" s="12">
        <f>SUM(K59,M59)</f>
        <v>1</v>
      </c>
      <c r="J59" s="13">
        <f>SUM(L59,N59)</f>
        <v>891</v>
      </c>
      <c r="K59" s="12">
        <v>1</v>
      </c>
      <c r="L59" s="15">
        <v>891</v>
      </c>
      <c r="M59" s="14" t="s">
        <v>15</v>
      </c>
      <c r="N59" s="16" t="s">
        <v>15</v>
      </c>
      <c r="O59" s="12" t="s">
        <v>15</v>
      </c>
      <c r="P59" s="15" t="s">
        <v>15</v>
      </c>
      <c r="Q59" s="14" t="s">
        <v>15</v>
      </c>
      <c r="R59" s="15" t="s">
        <v>15</v>
      </c>
      <c r="S59" s="66" t="s">
        <v>15</v>
      </c>
      <c r="T59" s="67" t="s">
        <v>15</v>
      </c>
      <c r="U59" s="95"/>
    </row>
    <row r="60" spans="1:21" s="1" customFormat="1" ht="19.5" customHeight="1" hidden="1">
      <c r="A60" s="65" t="s">
        <v>288</v>
      </c>
      <c r="B60" s="14">
        <f>SUM(E60,G60)</f>
        <v>1</v>
      </c>
      <c r="C60" s="13">
        <f>SUM(F60,H60)</f>
        <v>10050</v>
      </c>
      <c r="D60" s="12" t="s">
        <v>15</v>
      </c>
      <c r="E60" s="14">
        <f>SUM(K60,Q60)</f>
        <v>1</v>
      </c>
      <c r="F60" s="15">
        <f>SUM(L60,R60)</f>
        <v>10050</v>
      </c>
      <c r="G60" s="14" t="s">
        <v>15</v>
      </c>
      <c r="H60" s="16" t="s">
        <v>15</v>
      </c>
      <c r="I60" s="12">
        <f>SUM(K60,M60)</f>
        <v>1</v>
      </c>
      <c r="J60" s="13">
        <f>SUM(L60,N60)</f>
        <v>10050</v>
      </c>
      <c r="K60" s="12">
        <v>1</v>
      </c>
      <c r="L60" s="15">
        <v>10050</v>
      </c>
      <c r="M60" s="14" t="s">
        <v>15</v>
      </c>
      <c r="N60" s="16" t="s">
        <v>15</v>
      </c>
      <c r="O60" s="12" t="s">
        <v>15</v>
      </c>
      <c r="P60" s="15" t="s">
        <v>15</v>
      </c>
      <c r="Q60" s="14" t="s">
        <v>15</v>
      </c>
      <c r="R60" s="15" t="s">
        <v>15</v>
      </c>
      <c r="S60" s="66" t="s">
        <v>15</v>
      </c>
      <c r="T60" s="67" t="s">
        <v>15</v>
      </c>
      <c r="U60" s="95"/>
    </row>
    <row r="61" spans="1:21" s="1" customFormat="1" ht="19.5" customHeight="1" hidden="1">
      <c r="A61" s="65" t="s">
        <v>289</v>
      </c>
      <c r="B61" s="14">
        <f>SUM(B62:B64)</f>
        <v>4</v>
      </c>
      <c r="C61" s="13">
        <f>SUM(C62:C64)</f>
        <v>10523</v>
      </c>
      <c r="D61" s="12" t="s">
        <v>15</v>
      </c>
      <c r="E61" s="12">
        <f>SUM(E62:E64)</f>
        <v>4</v>
      </c>
      <c r="F61" s="13">
        <f>SUM(F62:F64)</f>
        <v>10523</v>
      </c>
      <c r="G61" s="14" t="s">
        <v>15</v>
      </c>
      <c r="H61" s="16" t="s">
        <v>15</v>
      </c>
      <c r="I61" s="12">
        <f>SUM(I62:I64)</f>
        <v>4</v>
      </c>
      <c r="J61" s="13">
        <f>SUM(J62:J64)</f>
        <v>10523</v>
      </c>
      <c r="K61" s="12">
        <f>SUM(K62:K64)</f>
        <v>4</v>
      </c>
      <c r="L61" s="13">
        <f>SUM(L62:L64)</f>
        <v>10523</v>
      </c>
      <c r="M61" s="14" t="s">
        <v>15</v>
      </c>
      <c r="N61" s="16" t="s">
        <v>15</v>
      </c>
      <c r="O61" s="12" t="s">
        <v>15</v>
      </c>
      <c r="P61" s="15" t="s">
        <v>15</v>
      </c>
      <c r="Q61" s="14" t="s">
        <v>15</v>
      </c>
      <c r="R61" s="15" t="s">
        <v>15</v>
      </c>
      <c r="S61" s="66" t="s">
        <v>15</v>
      </c>
      <c r="T61" s="67" t="s">
        <v>15</v>
      </c>
      <c r="U61" s="95"/>
    </row>
    <row r="62" spans="1:21" s="1" customFormat="1" ht="19.5" customHeight="1" hidden="1">
      <c r="A62" s="65" t="s">
        <v>290</v>
      </c>
      <c r="B62" s="14">
        <f aca="true" t="shared" si="26" ref="B62:C64">SUM(E62,G62)</f>
        <v>2</v>
      </c>
      <c r="C62" s="13">
        <f t="shared" si="26"/>
        <v>3891</v>
      </c>
      <c r="D62" s="12" t="s">
        <v>15</v>
      </c>
      <c r="E62" s="14">
        <f aca="true" t="shared" si="27" ref="E62:F64">SUM(K62,Q62)</f>
        <v>2</v>
      </c>
      <c r="F62" s="15">
        <f t="shared" si="27"/>
        <v>3891</v>
      </c>
      <c r="G62" s="14" t="s">
        <v>15</v>
      </c>
      <c r="H62" s="16" t="s">
        <v>15</v>
      </c>
      <c r="I62" s="12">
        <f aca="true" t="shared" si="28" ref="I62:J64">SUM(K62,M62)</f>
        <v>2</v>
      </c>
      <c r="J62" s="13">
        <f t="shared" si="28"/>
        <v>3891</v>
      </c>
      <c r="K62" s="12">
        <v>2</v>
      </c>
      <c r="L62" s="15">
        <v>3891</v>
      </c>
      <c r="M62" s="14" t="s">
        <v>15</v>
      </c>
      <c r="N62" s="16" t="s">
        <v>15</v>
      </c>
      <c r="O62" s="12" t="s">
        <v>15</v>
      </c>
      <c r="P62" s="15" t="s">
        <v>15</v>
      </c>
      <c r="Q62" s="14" t="s">
        <v>15</v>
      </c>
      <c r="R62" s="15" t="s">
        <v>15</v>
      </c>
      <c r="S62" s="66" t="s">
        <v>15</v>
      </c>
      <c r="T62" s="67" t="s">
        <v>15</v>
      </c>
      <c r="U62" s="95"/>
    </row>
    <row r="63" spans="1:21" s="1" customFormat="1" ht="19.5" customHeight="1" hidden="1">
      <c r="A63" s="65" t="s">
        <v>291</v>
      </c>
      <c r="B63" s="14">
        <f t="shared" si="26"/>
        <v>1</v>
      </c>
      <c r="C63" s="13">
        <f t="shared" si="26"/>
        <v>4016</v>
      </c>
      <c r="D63" s="12" t="s">
        <v>15</v>
      </c>
      <c r="E63" s="14">
        <f t="shared" si="27"/>
        <v>1</v>
      </c>
      <c r="F63" s="15">
        <f t="shared" si="27"/>
        <v>4016</v>
      </c>
      <c r="G63" s="14" t="s">
        <v>15</v>
      </c>
      <c r="H63" s="16" t="s">
        <v>15</v>
      </c>
      <c r="I63" s="12">
        <f t="shared" si="28"/>
        <v>1</v>
      </c>
      <c r="J63" s="13">
        <f t="shared" si="28"/>
        <v>4016</v>
      </c>
      <c r="K63" s="12">
        <v>1</v>
      </c>
      <c r="L63" s="15">
        <v>4016</v>
      </c>
      <c r="M63" s="14" t="s">
        <v>15</v>
      </c>
      <c r="N63" s="16" t="s">
        <v>15</v>
      </c>
      <c r="O63" s="12" t="s">
        <v>15</v>
      </c>
      <c r="P63" s="15" t="s">
        <v>15</v>
      </c>
      <c r="Q63" s="14" t="s">
        <v>15</v>
      </c>
      <c r="R63" s="15" t="s">
        <v>15</v>
      </c>
      <c r="S63" s="66" t="s">
        <v>15</v>
      </c>
      <c r="T63" s="67" t="s">
        <v>15</v>
      </c>
      <c r="U63" s="95"/>
    </row>
    <row r="64" spans="1:21" s="1" customFormat="1" ht="19.5" customHeight="1" hidden="1">
      <c r="A64" s="65" t="s">
        <v>292</v>
      </c>
      <c r="B64" s="14">
        <f t="shared" si="26"/>
        <v>1</v>
      </c>
      <c r="C64" s="13">
        <f t="shared" si="26"/>
        <v>2616</v>
      </c>
      <c r="D64" s="12" t="s">
        <v>15</v>
      </c>
      <c r="E64" s="14">
        <f t="shared" si="27"/>
        <v>1</v>
      </c>
      <c r="F64" s="15">
        <f t="shared" si="27"/>
        <v>2616</v>
      </c>
      <c r="G64" s="14" t="s">
        <v>15</v>
      </c>
      <c r="H64" s="16" t="s">
        <v>15</v>
      </c>
      <c r="I64" s="12">
        <f t="shared" si="28"/>
        <v>1</v>
      </c>
      <c r="J64" s="13">
        <f t="shared" si="28"/>
        <v>2616</v>
      </c>
      <c r="K64" s="12">
        <v>1</v>
      </c>
      <c r="L64" s="15">
        <v>2616</v>
      </c>
      <c r="M64" s="14" t="s">
        <v>15</v>
      </c>
      <c r="N64" s="16" t="s">
        <v>15</v>
      </c>
      <c r="O64" s="12" t="s">
        <v>15</v>
      </c>
      <c r="P64" s="15" t="s">
        <v>15</v>
      </c>
      <c r="Q64" s="14" t="s">
        <v>15</v>
      </c>
      <c r="R64" s="15" t="s">
        <v>15</v>
      </c>
      <c r="S64" s="66" t="s">
        <v>15</v>
      </c>
      <c r="T64" s="67" t="s">
        <v>15</v>
      </c>
      <c r="U64" s="95"/>
    </row>
    <row r="65" spans="1:21" s="1" customFormat="1" ht="19.5" customHeight="1" hidden="1">
      <c r="A65" s="65" t="s">
        <v>293</v>
      </c>
      <c r="B65" s="14">
        <f>SUM(B66:B72)</f>
        <v>8</v>
      </c>
      <c r="C65" s="13">
        <f>SUM(C66:C72)</f>
        <v>71593</v>
      </c>
      <c r="D65" s="12" t="s">
        <v>15</v>
      </c>
      <c r="E65" s="12">
        <f aca="true" t="shared" si="29" ref="E65:R65">SUM(E66:E72)</f>
        <v>7</v>
      </c>
      <c r="F65" s="13">
        <f t="shared" si="29"/>
        <v>60293</v>
      </c>
      <c r="G65" s="12">
        <f t="shared" si="29"/>
        <v>1</v>
      </c>
      <c r="H65" s="17">
        <f t="shared" si="29"/>
        <v>11300</v>
      </c>
      <c r="I65" s="12">
        <f t="shared" si="29"/>
        <v>5</v>
      </c>
      <c r="J65" s="13">
        <f t="shared" si="29"/>
        <v>30679</v>
      </c>
      <c r="K65" s="12">
        <f t="shared" si="29"/>
        <v>4</v>
      </c>
      <c r="L65" s="13">
        <f t="shared" si="29"/>
        <v>19379</v>
      </c>
      <c r="M65" s="12">
        <f t="shared" si="29"/>
        <v>1</v>
      </c>
      <c r="N65" s="17">
        <f t="shared" si="29"/>
        <v>11300</v>
      </c>
      <c r="O65" s="12">
        <f t="shared" si="29"/>
        <v>3</v>
      </c>
      <c r="P65" s="13">
        <f t="shared" si="29"/>
        <v>40914</v>
      </c>
      <c r="Q65" s="12">
        <f t="shared" si="29"/>
        <v>3</v>
      </c>
      <c r="R65" s="13">
        <f t="shared" si="29"/>
        <v>40914</v>
      </c>
      <c r="S65" s="66" t="s">
        <v>15</v>
      </c>
      <c r="T65" s="67" t="s">
        <v>15</v>
      </c>
      <c r="U65" s="95"/>
    </row>
    <row r="66" spans="1:21" s="1" customFormat="1" ht="19.5" customHeight="1" hidden="1">
      <c r="A66" s="65" t="s">
        <v>294</v>
      </c>
      <c r="B66" s="14">
        <f aca="true" t="shared" si="30" ref="B66:C72">SUM(E66,G66)</f>
        <v>1</v>
      </c>
      <c r="C66" s="13">
        <f t="shared" si="30"/>
        <v>11501</v>
      </c>
      <c r="D66" s="12" t="s">
        <v>15</v>
      </c>
      <c r="E66" s="14">
        <f aca="true" t="shared" si="31" ref="E66:F72">SUM(K66,Q66)</f>
        <v>1</v>
      </c>
      <c r="F66" s="15">
        <f t="shared" si="31"/>
        <v>11501</v>
      </c>
      <c r="G66" s="14" t="s">
        <v>15</v>
      </c>
      <c r="H66" s="16" t="s">
        <v>15</v>
      </c>
      <c r="I66" s="12">
        <f aca="true" t="shared" si="32" ref="I66:J68">SUM(K66,M66)</f>
        <v>1</v>
      </c>
      <c r="J66" s="13">
        <f t="shared" si="32"/>
        <v>11501</v>
      </c>
      <c r="K66" s="12">
        <v>1</v>
      </c>
      <c r="L66" s="15">
        <v>11501</v>
      </c>
      <c r="M66" s="14" t="s">
        <v>15</v>
      </c>
      <c r="N66" s="16" t="s">
        <v>15</v>
      </c>
      <c r="O66" s="12" t="s">
        <v>15</v>
      </c>
      <c r="P66" s="15" t="s">
        <v>15</v>
      </c>
      <c r="Q66" s="14" t="s">
        <v>15</v>
      </c>
      <c r="R66" s="15" t="s">
        <v>15</v>
      </c>
      <c r="S66" s="66" t="s">
        <v>15</v>
      </c>
      <c r="T66" s="67" t="s">
        <v>15</v>
      </c>
      <c r="U66" s="95"/>
    </row>
    <row r="67" spans="1:21" s="1" customFormat="1" ht="19.5" customHeight="1" hidden="1">
      <c r="A67" s="65" t="s">
        <v>295</v>
      </c>
      <c r="B67" s="14">
        <f t="shared" si="30"/>
        <v>1</v>
      </c>
      <c r="C67" s="13">
        <f t="shared" si="30"/>
        <v>4018</v>
      </c>
      <c r="D67" s="12" t="s">
        <v>15</v>
      </c>
      <c r="E67" s="14">
        <f t="shared" si="31"/>
        <v>1</v>
      </c>
      <c r="F67" s="15">
        <f t="shared" si="31"/>
        <v>4018</v>
      </c>
      <c r="G67" s="14" t="s">
        <v>15</v>
      </c>
      <c r="H67" s="16" t="s">
        <v>15</v>
      </c>
      <c r="I67" s="12">
        <f t="shared" si="32"/>
        <v>1</v>
      </c>
      <c r="J67" s="13">
        <f t="shared" si="32"/>
        <v>4018</v>
      </c>
      <c r="K67" s="12">
        <v>1</v>
      </c>
      <c r="L67" s="15">
        <v>4018</v>
      </c>
      <c r="M67" s="14" t="s">
        <v>15</v>
      </c>
      <c r="N67" s="16" t="s">
        <v>15</v>
      </c>
      <c r="O67" s="12" t="s">
        <v>15</v>
      </c>
      <c r="P67" s="15" t="s">
        <v>15</v>
      </c>
      <c r="Q67" s="14" t="s">
        <v>15</v>
      </c>
      <c r="R67" s="15" t="s">
        <v>15</v>
      </c>
      <c r="S67" s="66" t="s">
        <v>15</v>
      </c>
      <c r="T67" s="67" t="s">
        <v>15</v>
      </c>
      <c r="U67" s="95"/>
    </row>
    <row r="68" spans="1:21" s="1" customFormat="1" ht="19.5" customHeight="1" hidden="1">
      <c r="A68" s="65" t="s">
        <v>296</v>
      </c>
      <c r="B68" s="14">
        <f t="shared" si="30"/>
        <v>1</v>
      </c>
      <c r="C68" s="13">
        <f t="shared" si="30"/>
        <v>847</v>
      </c>
      <c r="D68" s="12" t="s">
        <v>15</v>
      </c>
      <c r="E68" s="14">
        <f t="shared" si="31"/>
        <v>1</v>
      </c>
      <c r="F68" s="15">
        <f t="shared" si="31"/>
        <v>847</v>
      </c>
      <c r="G68" s="14" t="s">
        <v>15</v>
      </c>
      <c r="H68" s="16" t="s">
        <v>15</v>
      </c>
      <c r="I68" s="12">
        <f t="shared" si="32"/>
        <v>1</v>
      </c>
      <c r="J68" s="13">
        <f t="shared" si="32"/>
        <v>847</v>
      </c>
      <c r="K68" s="14">
        <v>1</v>
      </c>
      <c r="L68" s="15">
        <v>847</v>
      </c>
      <c r="M68" s="14" t="s">
        <v>15</v>
      </c>
      <c r="N68" s="16" t="s">
        <v>15</v>
      </c>
      <c r="O68" s="12" t="s">
        <v>15</v>
      </c>
      <c r="P68" s="15" t="s">
        <v>15</v>
      </c>
      <c r="Q68" s="14" t="s">
        <v>15</v>
      </c>
      <c r="R68" s="15" t="s">
        <v>15</v>
      </c>
      <c r="S68" s="66" t="s">
        <v>15</v>
      </c>
      <c r="T68" s="67" t="s">
        <v>15</v>
      </c>
      <c r="U68" s="95"/>
    </row>
    <row r="69" spans="1:21" s="1" customFormat="1" ht="19.5" customHeight="1" hidden="1">
      <c r="A69" s="65" t="s">
        <v>297</v>
      </c>
      <c r="B69" s="14">
        <f t="shared" si="30"/>
        <v>1</v>
      </c>
      <c r="C69" s="13">
        <f t="shared" si="30"/>
        <v>12005</v>
      </c>
      <c r="D69" s="12" t="s">
        <v>15</v>
      </c>
      <c r="E69" s="14">
        <f t="shared" si="31"/>
        <v>1</v>
      </c>
      <c r="F69" s="15">
        <f t="shared" si="31"/>
        <v>12005</v>
      </c>
      <c r="G69" s="14" t="s">
        <v>15</v>
      </c>
      <c r="H69" s="16" t="s">
        <v>15</v>
      </c>
      <c r="I69" s="12" t="s">
        <v>15</v>
      </c>
      <c r="J69" s="15" t="s">
        <v>15</v>
      </c>
      <c r="K69" s="14" t="s">
        <v>15</v>
      </c>
      <c r="L69" s="15" t="s">
        <v>15</v>
      </c>
      <c r="M69" s="14" t="s">
        <v>15</v>
      </c>
      <c r="N69" s="16" t="s">
        <v>15</v>
      </c>
      <c r="O69" s="12">
        <f aca="true" t="shared" si="33" ref="O69:P72">SUM(Q69,S69)</f>
        <v>1</v>
      </c>
      <c r="P69" s="13">
        <f t="shared" si="33"/>
        <v>12005</v>
      </c>
      <c r="Q69" s="12">
        <v>1</v>
      </c>
      <c r="R69" s="15">
        <v>12005</v>
      </c>
      <c r="S69" s="66" t="s">
        <v>15</v>
      </c>
      <c r="T69" s="67" t="s">
        <v>15</v>
      </c>
      <c r="U69" s="95"/>
    </row>
    <row r="70" spans="1:21" s="1" customFormat="1" ht="19.5" customHeight="1" hidden="1">
      <c r="A70" s="65" t="s">
        <v>298</v>
      </c>
      <c r="B70" s="14">
        <f t="shared" si="30"/>
        <v>2</v>
      </c>
      <c r="C70" s="13">
        <f t="shared" si="30"/>
        <v>13581</v>
      </c>
      <c r="D70" s="12" t="s">
        <v>15</v>
      </c>
      <c r="E70" s="14">
        <f t="shared" si="31"/>
        <v>2</v>
      </c>
      <c r="F70" s="15">
        <f t="shared" si="31"/>
        <v>13581</v>
      </c>
      <c r="G70" s="14" t="s">
        <v>15</v>
      </c>
      <c r="H70" s="16" t="s">
        <v>15</v>
      </c>
      <c r="I70" s="12">
        <f>SUM(K70,M70)</f>
        <v>1</v>
      </c>
      <c r="J70" s="13">
        <f>SUM(L70,N70)</f>
        <v>3013</v>
      </c>
      <c r="K70" s="12">
        <v>1</v>
      </c>
      <c r="L70" s="15">
        <v>3013</v>
      </c>
      <c r="M70" s="14" t="s">
        <v>15</v>
      </c>
      <c r="N70" s="16" t="s">
        <v>15</v>
      </c>
      <c r="O70" s="12">
        <f t="shared" si="33"/>
        <v>1</v>
      </c>
      <c r="P70" s="13">
        <f t="shared" si="33"/>
        <v>10568</v>
      </c>
      <c r="Q70" s="14">
        <v>1</v>
      </c>
      <c r="R70" s="15">
        <v>10568</v>
      </c>
      <c r="S70" s="66" t="s">
        <v>15</v>
      </c>
      <c r="T70" s="67" t="s">
        <v>15</v>
      </c>
      <c r="U70" s="95"/>
    </row>
    <row r="71" spans="1:21" s="1" customFormat="1" ht="19.5" customHeight="1" hidden="1">
      <c r="A71" s="65" t="s">
        <v>299</v>
      </c>
      <c r="B71" s="14">
        <f>SUM(E71,G71)</f>
        <v>1</v>
      </c>
      <c r="C71" s="13">
        <f>SUM(F71,H71)</f>
        <v>11300</v>
      </c>
      <c r="D71" s="12"/>
      <c r="E71" s="14" t="s">
        <v>15</v>
      </c>
      <c r="F71" s="15" t="s">
        <v>15</v>
      </c>
      <c r="G71" s="14">
        <f>SUM(M71,S71)</f>
        <v>1</v>
      </c>
      <c r="H71" s="16">
        <f>SUM(N71,T71)</f>
        <v>11300</v>
      </c>
      <c r="I71" s="12">
        <f>SUM(K71,M71)</f>
        <v>1</v>
      </c>
      <c r="J71" s="13">
        <f>SUM(L71,N71)</f>
        <v>11300</v>
      </c>
      <c r="K71" s="14" t="s">
        <v>15</v>
      </c>
      <c r="L71" s="15" t="s">
        <v>15</v>
      </c>
      <c r="M71" s="14">
        <v>1</v>
      </c>
      <c r="N71" s="16">
        <v>11300</v>
      </c>
      <c r="O71" s="12" t="s">
        <v>15</v>
      </c>
      <c r="P71" s="15" t="s">
        <v>15</v>
      </c>
      <c r="Q71" s="14" t="s">
        <v>15</v>
      </c>
      <c r="R71" s="15" t="s">
        <v>15</v>
      </c>
      <c r="S71" s="66" t="s">
        <v>15</v>
      </c>
      <c r="T71" s="67" t="s">
        <v>15</v>
      </c>
      <c r="U71" s="95"/>
    </row>
    <row r="72" spans="1:21" s="1" customFormat="1" ht="19.5" customHeight="1" hidden="1">
      <c r="A72" s="65" t="s">
        <v>300</v>
      </c>
      <c r="B72" s="14">
        <f t="shared" si="30"/>
        <v>1</v>
      </c>
      <c r="C72" s="13">
        <f t="shared" si="30"/>
        <v>18341</v>
      </c>
      <c r="D72" s="12" t="s">
        <v>15</v>
      </c>
      <c r="E72" s="14">
        <f t="shared" si="31"/>
        <v>1</v>
      </c>
      <c r="F72" s="15">
        <f t="shared" si="31"/>
        <v>18341</v>
      </c>
      <c r="G72" s="14" t="s">
        <v>15</v>
      </c>
      <c r="H72" s="16" t="s">
        <v>15</v>
      </c>
      <c r="I72" s="12" t="s">
        <v>15</v>
      </c>
      <c r="J72" s="15" t="s">
        <v>15</v>
      </c>
      <c r="K72" s="14" t="s">
        <v>15</v>
      </c>
      <c r="L72" s="15" t="s">
        <v>15</v>
      </c>
      <c r="M72" s="14" t="s">
        <v>15</v>
      </c>
      <c r="N72" s="16" t="s">
        <v>15</v>
      </c>
      <c r="O72" s="12">
        <f t="shared" si="33"/>
        <v>1</v>
      </c>
      <c r="P72" s="13">
        <f t="shared" si="33"/>
        <v>18341</v>
      </c>
      <c r="Q72" s="14">
        <v>1</v>
      </c>
      <c r="R72" s="15">
        <v>18341</v>
      </c>
      <c r="S72" s="66" t="s">
        <v>15</v>
      </c>
      <c r="T72" s="67" t="s">
        <v>15</v>
      </c>
      <c r="U72" s="95"/>
    </row>
    <row r="73" spans="1:21" s="1" customFormat="1" ht="20.25" customHeight="1">
      <c r="A73" s="40" t="s">
        <v>301</v>
      </c>
      <c r="B73" s="43">
        <f>SUM(B74,B76,B87,B91,B96,B103,B109,B112,B121,B128,B135,B147)</f>
        <v>86</v>
      </c>
      <c r="C73" s="42">
        <f>SUM(C74,C76,C87,C91,C96,C103,C109,C112,C121,C128,C135,C147)</f>
        <v>432768.9</v>
      </c>
      <c r="D73" s="41">
        <f>+C73/C$7*100</f>
        <v>1603.8576140532928</v>
      </c>
      <c r="E73" s="41">
        <f aca="true" t="shared" si="34" ref="E73:R73">SUM(E74,E76,E87,E91,E96,E103,E109,E112,E121,E128,E135,E147)</f>
        <v>82</v>
      </c>
      <c r="F73" s="42">
        <f t="shared" si="34"/>
        <v>411944.9</v>
      </c>
      <c r="G73" s="41">
        <f t="shared" si="34"/>
        <v>4</v>
      </c>
      <c r="H73" s="47">
        <f t="shared" si="34"/>
        <v>20824</v>
      </c>
      <c r="I73" s="41">
        <f t="shared" si="34"/>
        <v>66</v>
      </c>
      <c r="J73" s="42">
        <f t="shared" si="34"/>
        <v>293594.9</v>
      </c>
      <c r="K73" s="41">
        <f t="shared" si="34"/>
        <v>62</v>
      </c>
      <c r="L73" s="42">
        <f t="shared" si="34"/>
        <v>272770.9</v>
      </c>
      <c r="M73" s="41">
        <f t="shared" si="34"/>
        <v>4</v>
      </c>
      <c r="N73" s="47">
        <f t="shared" si="34"/>
        <v>20824</v>
      </c>
      <c r="O73" s="41">
        <f t="shared" si="34"/>
        <v>16</v>
      </c>
      <c r="P73" s="42">
        <f t="shared" si="34"/>
        <v>114886</v>
      </c>
      <c r="Q73" s="41">
        <f t="shared" si="34"/>
        <v>16</v>
      </c>
      <c r="R73" s="42">
        <f t="shared" si="34"/>
        <v>114886</v>
      </c>
      <c r="S73" s="68" t="s">
        <v>15</v>
      </c>
      <c r="T73" s="69" t="s">
        <v>15</v>
      </c>
      <c r="U73" s="96">
        <f>LEFT(A73,FIND("年",A73)-1)+1911</f>
        <v>2006</v>
      </c>
    </row>
    <row r="74" spans="1:21" s="1" customFormat="1" ht="15.75" customHeight="1" hidden="1">
      <c r="A74" s="71" t="s">
        <v>302</v>
      </c>
      <c r="B74" s="21">
        <f>SUM(B75)</f>
        <v>1</v>
      </c>
      <c r="C74" s="19">
        <f>SUM(C75)</f>
        <v>821</v>
      </c>
      <c r="D74" s="22" t="s">
        <v>14</v>
      </c>
      <c r="E74" s="18">
        <f>SUM(E75)</f>
        <v>1</v>
      </c>
      <c r="F74" s="19">
        <f>SUM(F75)</f>
        <v>821</v>
      </c>
      <c r="G74" s="21" t="s">
        <v>14</v>
      </c>
      <c r="H74" s="24" t="s">
        <v>14</v>
      </c>
      <c r="I74" s="18">
        <f>SUM(I75)</f>
        <v>1</v>
      </c>
      <c r="J74" s="19">
        <f>SUM(J75)</f>
        <v>821</v>
      </c>
      <c r="K74" s="18">
        <f>SUM(K75)</f>
        <v>1</v>
      </c>
      <c r="L74" s="19">
        <f>SUM(L75)</f>
        <v>821</v>
      </c>
      <c r="M74" s="21" t="s">
        <v>14</v>
      </c>
      <c r="N74" s="24" t="s">
        <v>14</v>
      </c>
      <c r="O74" s="18" t="s">
        <v>14</v>
      </c>
      <c r="P74" s="22" t="s">
        <v>14</v>
      </c>
      <c r="Q74" s="21" t="s">
        <v>14</v>
      </c>
      <c r="R74" s="22" t="s">
        <v>14</v>
      </c>
      <c r="S74" s="25" t="s">
        <v>14</v>
      </c>
      <c r="T74" s="26" t="s">
        <v>14</v>
      </c>
      <c r="U74" s="97"/>
    </row>
    <row r="75" spans="1:21" s="1" customFormat="1" ht="19.5" customHeight="1" hidden="1">
      <c r="A75" s="72" t="s">
        <v>303</v>
      </c>
      <c r="B75" s="21">
        <f>SUM(E75,G75)</f>
        <v>1</v>
      </c>
      <c r="C75" s="19">
        <f>SUM(F75,H75)</f>
        <v>821</v>
      </c>
      <c r="D75" s="22" t="s">
        <v>14</v>
      </c>
      <c r="E75" s="21">
        <f>SUM(K75,Q75)</f>
        <v>1</v>
      </c>
      <c r="F75" s="22">
        <f>SUM(L75,R75)</f>
        <v>821</v>
      </c>
      <c r="G75" s="21" t="s">
        <v>14</v>
      </c>
      <c r="H75" s="24" t="s">
        <v>14</v>
      </c>
      <c r="I75" s="18">
        <f>SUM(K75,M75)</f>
        <v>1</v>
      </c>
      <c r="J75" s="22">
        <f>SUM(L75,N75)</f>
        <v>821</v>
      </c>
      <c r="K75" s="21">
        <v>1</v>
      </c>
      <c r="L75" s="22">
        <v>821</v>
      </c>
      <c r="M75" s="21" t="s">
        <v>14</v>
      </c>
      <c r="N75" s="24" t="s">
        <v>14</v>
      </c>
      <c r="O75" s="18" t="s">
        <v>14</v>
      </c>
      <c r="P75" s="22" t="s">
        <v>14</v>
      </c>
      <c r="Q75" s="21" t="s">
        <v>14</v>
      </c>
      <c r="R75" s="22" t="s">
        <v>14</v>
      </c>
      <c r="S75" s="25" t="s">
        <v>14</v>
      </c>
      <c r="T75" s="26" t="s">
        <v>14</v>
      </c>
      <c r="U75" s="97"/>
    </row>
    <row r="76" spans="1:21" s="1" customFormat="1" ht="15.75" customHeight="1" hidden="1">
      <c r="A76" s="71" t="s">
        <v>304</v>
      </c>
      <c r="B76" s="21">
        <f>SUM(B77:B86)</f>
        <v>11</v>
      </c>
      <c r="C76" s="19">
        <f>SUM(C77:C86)</f>
        <v>41017</v>
      </c>
      <c r="D76" s="22" t="s">
        <v>14</v>
      </c>
      <c r="E76" s="18">
        <f>SUM(E77:E86)</f>
        <v>11</v>
      </c>
      <c r="F76" s="19">
        <f>SUM(F77:F86)</f>
        <v>41017</v>
      </c>
      <c r="G76" s="21" t="s">
        <v>14</v>
      </c>
      <c r="H76" s="24" t="s">
        <v>14</v>
      </c>
      <c r="I76" s="18">
        <f>SUM(I77:I86)</f>
        <v>11</v>
      </c>
      <c r="J76" s="19">
        <f>SUM(J77:J86)</f>
        <v>41017</v>
      </c>
      <c r="K76" s="18">
        <f>SUM(K77:K86)</f>
        <v>11</v>
      </c>
      <c r="L76" s="19">
        <f>SUM(L77:L86)</f>
        <v>41017</v>
      </c>
      <c r="M76" s="21" t="s">
        <v>14</v>
      </c>
      <c r="N76" s="24" t="s">
        <v>14</v>
      </c>
      <c r="O76" s="18" t="s">
        <v>14</v>
      </c>
      <c r="P76" s="22" t="s">
        <v>14</v>
      </c>
      <c r="Q76" s="21" t="s">
        <v>14</v>
      </c>
      <c r="R76" s="22" t="s">
        <v>14</v>
      </c>
      <c r="S76" s="25" t="s">
        <v>14</v>
      </c>
      <c r="T76" s="26" t="s">
        <v>14</v>
      </c>
      <c r="U76" s="97"/>
    </row>
    <row r="77" spans="1:21" s="1" customFormat="1" ht="19.5" customHeight="1" hidden="1">
      <c r="A77" s="72" t="s">
        <v>305</v>
      </c>
      <c r="B77" s="21">
        <f>SUM(E77,G77)</f>
        <v>1</v>
      </c>
      <c r="C77" s="19">
        <f>SUM(F77,H77)</f>
        <v>4779</v>
      </c>
      <c r="D77" s="22" t="s">
        <v>14</v>
      </c>
      <c r="E77" s="21">
        <f>SUM(K77,Q77)</f>
        <v>1</v>
      </c>
      <c r="F77" s="22">
        <f>SUM(L77,R77)</f>
        <v>4779</v>
      </c>
      <c r="G77" s="21" t="s">
        <v>14</v>
      </c>
      <c r="H77" s="24" t="s">
        <v>14</v>
      </c>
      <c r="I77" s="18">
        <f>SUM(K77,M77)</f>
        <v>1</v>
      </c>
      <c r="J77" s="22">
        <f>SUM(L77,N77)</f>
        <v>4779</v>
      </c>
      <c r="K77" s="21">
        <v>1</v>
      </c>
      <c r="L77" s="22">
        <v>4779</v>
      </c>
      <c r="M77" s="21" t="s">
        <v>14</v>
      </c>
      <c r="N77" s="24" t="s">
        <v>14</v>
      </c>
      <c r="O77" s="18" t="s">
        <v>14</v>
      </c>
      <c r="P77" s="22" t="s">
        <v>14</v>
      </c>
      <c r="Q77" s="21" t="s">
        <v>14</v>
      </c>
      <c r="R77" s="22" t="s">
        <v>14</v>
      </c>
      <c r="S77" s="25" t="s">
        <v>14</v>
      </c>
      <c r="T77" s="26" t="s">
        <v>14</v>
      </c>
      <c r="U77" s="97"/>
    </row>
    <row r="78" spans="1:21" s="1" customFormat="1" ht="19.5" customHeight="1" hidden="1">
      <c r="A78" s="72" t="s">
        <v>306</v>
      </c>
      <c r="B78" s="21">
        <f>SUM(E78,G78)</f>
        <v>1</v>
      </c>
      <c r="C78" s="19">
        <f>SUM(F78,H78)</f>
        <v>3014</v>
      </c>
      <c r="D78" s="22" t="s">
        <v>14</v>
      </c>
      <c r="E78" s="21">
        <f>SUM(K78,Q78)</f>
        <v>1</v>
      </c>
      <c r="F78" s="22">
        <f>SUM(L78,R78)</f>
        <v>3014</v>
      </c>
      <c r="G78" s="21" t="s">
        <v>14</v>
      </c>
      <c r="H78" s="24" t="s">
        <v>14</v>
      </c>
      <c r="I78" s="18">
        <f>SUM(K78,M78)</f>
        <v>1</v>
      </c>
      <c r="J78" s="22">
        <f>SUM(L78,N78)</f>
        <v>3014</v>
      </c>
      <c r="K78" s="21">
        <v>1</v>
      </c>
      <c r="L78" s="22">
        <v>3014</v>
      </c>
      <c r="M78" s="21" t="s">
        <v>14</v>
      </c>
      <c r="N78" s="24" t="s">
        <v>14</v>
      </c>
      <c r="O78" s="18" t="s">
        <v>14</v>
      </c>
      <c r="P78" s="22" t="s">
        <v>14</v>
      </c>
      <c r="Q78" s="21" t="s">
        <v>14</v>
      </c>
      <c r="R78" s="22" t="s">
        <v>14</v>
      </c>
      <c r="S78" s="25" t="s">
        <v>14</v>
      </c>
      <c r="T78" s="26" t="s">
        <v>14</v>
      </c>
      <c r="U78" s="97"/>
    </row>
    <row r="79" spans="1:21" s="1" customFormat="1" ht="19.5" customHeight="1" hidden="1">
      <c r="A79" s="72" t="s">
        <v>307</v>
      </c>
      <c r="B79" s="21">
        <f aca="true" t="shared" si="35" ref="B79:B86">SUM(E79,G79)</f>
        <v>1</v>
      </c>
      <c r="C79" s="19">
        <f aca="true" t="shared" si="36" ref="C79:C86">SUM(F79,H79)</f>
        <v>4200</v>
      </c>
      <c r="D79" s="22" t="s">
        <v>14</v>
      </c>
      <c r="E79" s="21">
        <f aca="true" t="shared" si="37" ref="E79:E86">SUM(K79,Q79)</f>
        <v>1</v>
      </c>
      <c r="F79" s="22">
        <f aca="true" t="shared" si="38" ref="F79:F86">SUM(L79,R79)</f>
        <v>4200</v>
      </c>
      <c r="G79" s="21" t="s">
        <v>14</v>
      </c>
      <c r="H79" s="24" t="s">
        <v>14</v>
      </c>
      <c r="I79" s="18">
        <f aca="true" t="shared" si="39" ref="I79:I86">SUM(K79,M79)</f>
        <v>1</v>
      </c>
      <c r="J79" s="22">
        <f aca="true" t="shared" si="40" ref="J79:J86">SUM(L79,N79)</f>
        <v>4200</v>
      </c>
      <c r="K79" s="21">
        <v>1</v>
      </c>
      <c r="L79" s="22">
        <v>4200</v>
      </c>
      <c r="M79" s="21" t="s">
        <v>14</v>
      </c>
      <c r="N79" s="24" t="s">
        <v>14</v>
      </c>
      <c r="O79" s="18" t="s">
        <v>14</v>
      </c>
      <c r="P79" s="22" t="s">
        <v>14</v>
      </c>
      <c r="Q79" s="21" t="s">
        <v>14</v>
      </c>
      <c r="R79" s="22" t="s">
        <v>14</v>
      </c>
      <c r="S79" s="25" t="s">
        <v>14</v>
      </c>
      <c r="T79" s="26" t="s">
        <v>14</v>
      </c>
      <c r="U79" s="97"/>
    </row>
    <row r="80" spans="1:21" s="1" customFormat="1" ht="19.5" customHeight="1" hidden="1">
      <c r="A80" s="72" t="s">
        <v>308</v>
      </c>
      <c r="B80" s="21">
        <f t="shared" si="35"/>
        <v>2</v>
      </c>
      <c r="C80" s="19">
        <f t="shared" si="36"/>
        <v>4349</v>
      </c>
      <c r="D80" s="22" t="s">
        <v>14</v>
      </c>
      <c r="E80" s="21">
        <f t="shared" si="37"/>
        <v>2</v>
      </c>
      <c r="F80" s="22">
        <f t="shared" si="38"/>
        <v>4349</v>
      </c>
      <c r="G80" s="21" t="s">
        <v>14</v>
      </c>
      <c r="H80" s="24" t="s">
        <v>14</v>
      </c>
      <c r="I80" s="18">
        <f t="shared" si="39"/>
        <v>2</v>
      </c>
      <c r="J80" s="22">
        <f t="shared" si="40"/>
        <v>4349</v>
      </c>
      <c r="K80" s="21">
        <v>2</v>
      </c>
      <c r="L80" s="22">
        <v>4349</v>
      </c>
      <c r="M80" s="21" t="s">
        <v>14</v>
      </c>
      <c r="N80" s="24" t="s">
        <v>14</v>
      </c>
      <c r="O80" s="18" t="s">
        <v>14</v>
      </c>
      <c r="P80" s="22" t="s">
        <v>14</v>
      </c>
      <c r="Q80" s="21" t="s">
        <v>14</v>
      </c>
      <c r="R80" s="22" t="s">
        <v>14</v>
      </c>
      <c r="S80" s="25" t="s">
        <v>14</v>
      </c>
      <c r="T80" s="26" t="s">
        <v>14</v>
      </c>
      <c r="U80" s="97"/>
    </row>
    <row r="81" spans="1:21" s="1" customFormat="1" ht="19.5" customHeight="1" hidden="1">
      <c r="A81" s="72" t="s">
        <v>309</v>
      </c>
      <c r="B81" s="21">
        <f t="shared" si="35"/>
        <v>1</v>
      </c>
      <c r="C81" s="19">
        <f t="shared" si="36"/>
        <v>4320</v>
      </c>
      <c r="D81" s="22" t="s">
        <v>14</v>
      </c>
      <c r="E81" s="21">
        <f t="shared" si="37"/>
        <v>1</v>
      </c>
      <c r="F81" s="22">
        <f t="shared" si="38"/>
        <v>4320</v>
      </c>
      <c r="G81" s="21" t="s">
        <v>14</v>
      </c>
      <c r="H81" s="24" t="s">
        <v>14</v>
      </c>
      <c r="I81" s="18">
        <f t="shared" si="39"/>
        <v>1</v>
      </c>
      <c r="J81" s="22">
        <f t="shared" si="40"/>
        <v>4320</v>
      </c>
      <c r="K81" s="21">
        <v>1</v>
      </c>
      <c r="L81" s="22">
        <v>4320</v>
      </c>
      <c r="M81" s="21" t="s">
        <v>14</v>
      </c>
      <c r="N81" s="24" t="s">
        <v>14</v>
      </c>
      <c r="O81" s="18" t="s">
        <v>14</v>
      </c>
      <c r="P81" s="22" t="s">
        <v>14</v>
      </c>
      <c r="Q81" s="21" t="s">
        <v>14</v>
      </c>
      <c r="R81" s="22" t="s">
        <v>14</v>
      </c>
      <c r="S81" s="25" t="s">
        <v>14</v>
      </c>
      <c r="T81" s="26" t="s">
        <v>14</v>
      </c>
      <c r="U81" s="97"/>
    </row>
    <row r="82" spans="1:21" s="1" customFormat="1" ht="19.5" customHeight="1" hidden="1">
      <c r="A82" s="72" t="s">
        <v>310</v>
      </c>
      <c r="B82" s="21">
        <f t="shared" si="35"/>
        <v>1</v>
      </c>
      <c r="C82" s="19">
        <f t="shared" si="36"/>
        <v>5550</v>
      </c>
      <c r="D82" s="22" t="s">
        <v>14</v>
      </c>
      <c r="E82" s="21">
        <f t="shared" si="37"/>
        <v>1</v>
      </c>
      <c r="F82" s="22">
        <f t="shared" si="38"/>
        <v>5550</v>
      </c>
      <c r="G82" s="21" t="s">
        <v>14</v>
      </c>
      <c r="H82" s="24" t="s">
        <v>14</v>
      </c>
      <c r="I82" s="18">
        <f t="shared" si="39"/>
        <v>1</v>
      </c>
      <c r="J82" s="22">
        <f t="shared" si="40"/>
        <v>5550</v>
      </c>
      <c r="K82" s="21">
        <v>1</v>
      </c>
      <c r="L82" s="22">
        <v>5550</v>
      </c>
      <c r="M82" s="21" t="s">
        <v>14</v>
      </c>
      <c r="N82" s="24" t="s">
        <v>14</v>
      </c>
      <c r="O82" s="18" t="s">
        <v>14</v>
      </c>
      <c r="P82" s="22" t="s">
        <v>14</v>
      </c>
      <c r="Q82" s="21" t="s">
        <v>14</v>
      </c>
      <c r="R82" s="22" t="s">
        <v>14</v>
      </c>
      <c r="S82" s="25" t="s">
        <v>14</v>
      </c>
      <c r="T82" s="26" t="s">
        <v>14</v>
      </c>
      <c r="U82" s="97"/>
    </row>
    <row r="83" spans="1:21" s="1" customFormat="1" ht="19.5" customHeight="1" hidden="1">
      <c r="A83" s="72" t="s">
        <v>311</v>
      </c>
      <c r="B83" s="21">
        <f t="shared" si="35"/>
        <v>1</v>
      </c>
      <c r="C83" s="19">
        <f t="shared" si="36"/>
        <v>3600</v>
      </c>
      <c r="D83" s="22" t="s">
        <v>14</v>
      </c>
      <c r="E83" s="21">
        <f t="shared" si="37"/>
        <v>1</v>
      </c>
      <c r="F83" s="22">
        <f t="shared" si="38"/>
        <v>3600</v>
      </c>
      <c r="G83" s="21" t="s">
        <v>14</v>
      </c>
      <c r="H83" s="24" t="s">
        <v>14</v>
      </c>
      <c r="I83" s="18">
        <f t="shared" si="39"/>
        <v>1</v>
      </c>
      <c r="J83" s="22">
        <f t="shared" si="40"/>
        <v>3600</v>
      </c>
      <c r="K83" s="21">
        <v>1</v>
      </c>
      <c r="L83" s="22">
        <v>3600</v>
      </c>
      <c r="M83" s="21" t="s">
        <v>14</v>
      </c>
      <c r="N83" s="24" t="s">
        <v>14</v>
      </c>
      <c r="O83" s="18" t="s">
        <v>14</v>
      </c>
      <c r="P83" s="22" t="s">
        <v>14</v>
      </c>
      <c r="Q83" s="21" t="s">
        <v>14</v>
      </c>
      <c r="R83" s="22" t="s">
        <v>14</v>
      </c>
      <c r="S83" s="25" t="s">
        <v>14</v>
      </c>
      <c r="T83" s="26" t="s">
        <v>14</v>
      </c>
      <c r="U83" s="97"/>
    </row>
    <row r="84" spans="1:21" s="1" customFormat="1" ht="19.5" customHeight="1" hidden="1">
      <c r="A84" s="72" t="s">
        <v>312</v>
      </c>
      <c r="B84" s="21">
        <f>SUM(E84,G84)</f>
        <v>1</v>
      </c>
      <c r="C84" s="19">
        <f>SUM(F84,H84)</f>
        <v>4017</v>
      </c>
      <c r="D84" s="22" t="s">
        <v>14</v>
      </c>
      <c r="E84" s="21">
        <f>SUM(K84,Q84)</f>
        <v>1</v>
      </c>
      <c r="F84" s="22">
        <f>SUM(L84,R84)</f>
        <v>4017</v>
      </c>
      <c r="G84" s="21" t="s">
        <v>14</v>
      </c>
      <c r="H84" s="24" t="s">
        <v>14</v>
      </c>
      <c r="I84" s="18">
        <f>SUM(K84,M84)</f>
        <v>1</v>
      </c>
      <c r="J84" s="22">
        <f>SUM(L84,N84)</f>
        <v>4017</v>
      </c>
      <c r="K84" s="21">
        <v>1</v>
      </c>
      <c r="L84" s="22">
        <v>4017</v>
      </c>
      <c r="M84" s="21" t="s">
        <v>14</v>
      </c>
      <c r="N84" s="24" t="s">
        <v>14</v>
      </c>
      <c r="O84" s="18" t="s">
        <v>14</v>
      </c>
      <c r="P84" s="22" t="s">
        <v>14</v>
      </c>
      <c r="Q84" s="21" t="s">
        <v>14</v>
      </c>
      <c r="R84" s="22" t="s">
        <v>14</v>
      </c>
      <c r="S84" s="25" t="s">
        <v>14</v>
      </c>
      <c r="T84" s="26" t="s">
        <v>14</v>
      </c>
      <c r="U84" s="97"/>
    </row>
    <row r="85" spans="1:21" s="1" customFormat="1" ht="19.5" customHeight="1" hidden="1">
      <c r="A85" s="72" t="s">
        <v>313</v>
      </c>
      <c r="B85" s="21">
        <f>SUM(E85,G85)</f>
        <v>1</v>
      </c>
      <c r="C85" s="19">
        <f>SUM(F85,H85)</f>
        <v>4572</v>
      </c>
      <c r="D85" s="22" t="s">
        <v>14</v>
      </c>
      <c r="E85" s="21">
        <f>SUM(K85,Q85)</f>
        <v>1</v>
      </c>
      <c r="F85" s="22">
        <f>SUM(L85,R85)</f>
        <v>4572</v>
      </c>
      <c r="G85" s="21" t="s">
        <v>14</v>
      </c>
      <c r="H85" s="24" t="s">
        <v>14</v>
      </c>
      <c r="I85" s="18">
        <f>SUM(K85,M85)</f>
        <v>1</v>
      </c>
      <c r="J85" s="22">
        <f>SUM(L85,N85)</f>
        <v>4572</v>
      </c>
      <c r="K85" s="21">
        <v>1</v>
      </c>
      <c r="L85" s="22">
        <v>4572</v>
      </c>
      <c r="M85" s="21" t="s">
        <v>14</v>
      </c>
      <c r="N85" s="24" t="s">
        <v>14</v>
      </c>
      <c r="O85" s="18" t="s">
        <v>14</v>
      </c>
      <c r="P85" s="22" t="s">
        <v>14</v>
      </c>
      <c r="Q85" s="21" t="s">
        <v>14</v>
      </c>
      <c r="R85" s="22" t="s">
        <v>14</v>
      </c>
      <c r="S85" s="25" t="s">
        <v>14</v>
      </c>
      <c r="T85" s="26" t="s">
        <v>14</v>
      </c>
      <c r="U85" s="97"/>
    </row>
    <row r="86" spans="1:21" s="1" customFormat="1" ht="19.5" customHeight="1" hidden="1">
      <c r="A86" s="72" t="s">
        <v>314</v>
      </c>
      <c r="B86" s="21">
        <f t="shared" si="35"/>
        <v>1</v>
      </c>
      <c r="C86" s="19">
        <f t="shared" si="36"/>
        <v>2616</v>
      </c>
      <c r="D86" s="22" t="s">
        <v>14</v>
      </c>
      <c r="E86" s="21">
        <f t="shared" si="37"/>
        <v>1</v>
      </c>
      <c r="F86" s="22">
        <f t="shared" si="38"/>
        <v>2616</v>
      </c>
      <c r="G86" s="21" t="s">
        <v>14</v>
      </c>
      <c r="H86" s="24" t="s">
        <v>14</v>
      </c>
      <c r="I86" s="18">
        <f t="shared" si="39"/>
        <v>1</v>
      </c>
      <c r="J86" s="22">
        <f t="shared" si="40"/>
        <v>2616</v>
      </c>
      <c r="K86" s="21">
        <v>1</v>
      </c>
      <c r="L86" s="22">
        <v>2616</v>
      </c>
      <c r="M86" s="21" t="s">
        <v>14</v>
      </c>
      <c r="N86" s="24" t="s">
        <v>14</v>
      </c>
      <c r="O86" s="18" t="s">
        <v>14</v>
      </c>
      <c r="P86" s="22" t="s">
        <v>14</v>
      </c>
      <c r="Q86" s="21" t="s">
        <v>14</v>
      </c>
      <c r="R86" s="22" t="s">
        <v>14</v>
      </c>
      <c r="S86" s="25" t="s">
        <v>14</v>
      </c>
      <c r="T86" s="26" t="s">
        <v>14</v>
      </c>
      <c r="U86" s="97"/>
    </row>
    <row r="87" spans="1:21" s="1" customFormat="1" ht="15.75" customHeight="1" hidden="1">
      <c r="A87" s="71" t="s">
        <v>315</v>
      </c>
      <c r="B87" s="21">
        <f>SUM(B88:B90)</f>
        <v>4</v>
      </c>
      <c r="C87" s="19">
        <f>SUM(C88:C90)</f>
        <v>16576</v>
      </c>
      <c r="D87" s="22" t="s">
        <v>14</v>
      </c>
      <c r="E87" s="18">
        <f>SUM(E88:E90)</f>
        <v>4</v>
      </c>
      <c r="F87" s="19">
        <f>SUM(F88:F90)</f>
        <v>16576</v>
      </c>
      <c r="G87" s="21" t="s">
        <v>14</v>
      </c>
      <c r="H87" s="24" t="s">
        <v>14</v>
      </c>
      <c r="I87" s="18">
        <f>SUM(I88:I90)</f>
        <v>3</v>
      </c>
      <c r="J87" s="19">
        <f>SUM(J88:J90)</f>
        <v>7906</v>
      </c>
      <c r="K87" s="18">
        <f>SUM(K88:K90)</f>
        <v>3</v>
      </c>
      <c r="L87" s="19">
        <f>SUM(L88:L90)</f>
        <v>7906</v>
      </c>
      <c r="M87" s="21" t="s">
        <v>14</v>
      </c>
      <c r="N87" s="24" t="s">
        <v>14</v>
      </c>
      <c r="O87" s="18" t="s">
        <v>14</v>
      </c>
      <c r="P87" s="22" t="s">
        <v>14</v>
      </c>
      <c r="Q87" s="21" t="s">
        <v>14</v>
      </c>
      <c r="R87" s="22" t="s">
        <v>14</v>
      </c>
      <c r="S87" s="25" t="s">
        <v>14</v>
      </c>
      <c r="T87" s="26" t="s">
        <v>14</v>
      </c>
      <c r="U87" s="97"/>
    </row>
    <row r="88" spans="1:21" s="1" customFormat="1" ht="19.5" customHeight="1" hidden="1">
      <c r="A88" s="72" t="s">
        <v>316</v>
      </c>
      <c r="B88" s="21">
        <f aca="true" t="shared" si="41" ref="B88:C90">SUM(E88,G88)</f>
        <v>1</v>
      </c>
      <c r="C88" s="19">
        <f t="shared" si="41"/>
        <v>4019</v>
      </c>
      <c r="D88" s="22" t="s">
        <v>14</v>
      </c>
      <c r="E88" s="21">
        <f aca="true" t="shared" si="42" ref="E88:F90">SUM(K88,Q88)</f>
        <v>1</v>
      </c>
      <c r="F88" s="22">
        <f t="shared" si="42"/>
        <v>4019</v>
      </c>
      <c r="G88" s="21" t="s">
        <v>14</v>
      </c>
      <c r="H88" s="24" t="s">
        <v>14</v>
      </c>
      <c r="I88" s="18">
        <f aca="true" t="shared" si="43" ref="I88:J90">SUM(K88,M88)</f>
        <v>1</v>
      </c>
      <c r="J88" s="22">
        <f t="shared" si="43"/>
        <v>4019</v>
      </c>
      <c r="K88" s="21">
        <v>1</v>
      </c>
      <c r="L88" s="22">
        <v>4019</v>
      </c>
      <c r="M88" s="21" t="s">
        <v>14</v>
      </c>
      <c r="N88" s="24" t="s">
        <v>14</v>
      </c>
      <c r="O88" s="18" t="s">
        <v>14</v>
      </c>
      <c r="P88" s="22" t="s">
        <v>14</v>
      </c>
      <c r="Q88" s="21" t="s">
        <v>14</v>
      </c>
      <c r="R88" s="22" t="s">
        <v>14</v>
      </c>
      <c r="S88" s="25" t="s">
        <v>14</v>
      </c>
      <c r="T88" s="26" t="s">
        <v>14</v>
      </c>
      <c r="U88" s="97"/>
    </row>
    <row r="89" spans="1:21" s="1" customFormat="1" ht="19.5" customHeight="1" hidden="1">
      <c r="A89" s="72" t="s">
        <v>317</v>
      </c>
      <c r="B89" s="21">
        <f t="shared" si="41"/>
        <v>1</v>
      </c>
      <c r="C89" s="19">
        <f t="shared" si="41"/>
        <v>872</v>
      </c>
      <c r="D89" s="22" t="s">
        <v>14</v>
      </c>
      <c r="E89" s="21">
        <f t="shared" si="42"/>
        <v>1</v>
      </c>
      <c r="F89" s="22">
        <f t="shared" si="42"/>
        <v>872</v>
      </c>
      <c r="G89" s="21" t="s">
        <v>14</v>
      </c>
      <c r="H89" s="24" t="s">
        <v>14</v>
      </c>
      <c r="I89" s="18">
        <f t="shared" si="43"/>
        <v>1</v>
      </c>
      <c r="J89" s="22">
        <f t="shared" si="43"/>
        <v>872</v>
      </c>
      <c r="K89" s="21">
        <v>1</v>
      </c>
      <c r="L89" s="22">
        <v>872</v>
      </c>
      <c r="M89" s="21" t="s">
        <v>14</v>
      </c>
      <c r="N89" s="24" t="s">
        <v>14</v>
      </c>
      <c r="O89" s="18" t="s">
        <v>14</v>
      </c>
      <c r="P89" s="22" t="s">
        <v>14</v>
      </c>
      <c r="Q89" s="21" t="s">
        <v>14</v>
      </c>
      <c r="R89" s="22" t="s">
        <v>14</v>
      </c>
      <c r="S89" s="25" t="s">
        <v>14</v>
      </c>
      <c r="T89" s="26" t="s">
        <v>14</v>
      </c>
      <c r="U89" s="97"/>
    </row>
    <row r="90" spans="1:21" s="1" customFormat="1" ht="19.5" customHeight="1" hidden="1">
      <c r="A90" s="72" t="s">
        <v>318</v>
      </c>
      <c r="B90" s="21">
        <f t="shared" si="41"/>
        <v>2</v>
      </c>
      <c r="C90" s="19">
        <f t="shared" si="41"/>
        <v>11685</v>
      </c>
      <c r="D90" s="22" t="s">
        <v>14</v>
      </c>
      <c r="E90" s="21">
        <f t="shared" si="42"/>
        <v>2</v>
      </c>
      <c r="F90" s="22">
        <f t="shared" si="42"/>
        <v>11685</v>
      </c>
      <c r="G90" s="21" t="s">
        <v>14</v>
      </c>
      <c r="H90" s="24" t="s">
        <v>14</v>
      </c>
      <c r="I90" s="18">
        <f t="shared" si="43"/>
        <v>1</v>
      </c>
      <c r="J90" s="22">
        <f t="shared" si="43"/>
        <v>3015</v>
      </c>
      <c r="K90" s="21">
        <v>1</v>
      </c>
      <c r="L90" s="22">
        <v>3015</v>
      </c>
      <c r="M90" s="21" t="s">
        <v>14</v>
      </c>
      <c r="N90" s="24" t="s">
        <v>14</v>
      </c>
      <c r="O90" s="18">
        <f>SUM(Q90,S90)</f>
        <v>1</v>
      </c>
      <c r="P90" s="22">
        <f>SUM(R90,T90)</f>
        <v>8670</v>
      </c>
      <c r="Q90" s="21">
        <v>1</v>
      </c>
      <c r="R90" s="22">
        <v>8670</v>
      </c>
      <c r="S90" s="25" t="s">
        <v>14</v>
      </c>
      <c r="T90" s="26" t="s">
        <v>14</v>
      </c>
      <c r="U90" s="97"/>
    </row>
    <row r="91" spans="1:21" s="1" customFormat="1" ht="15.75" customHeight="1" hidden="1">
      <c r="A91" s="71" t="s">
        <v>16</v>
      </c>
      <c r="B91" s="21">
        <f>SUM(B92:B95)</f>
        <v>4</v>
      </c>
      <c r="C91" s="19">
        <f>SUM(C92:C95)</f>
        <v>34387</v>
      </c>
      <c r="D91" s="22" t="s">
        <v>14</v>
      </c>
      <c r="E91" s="18">
        <f aca="true" t="shared" si="44" ref="E91:R91">SUM(E92:E95)</f>
        <v>3</v>
      </c>
      <c r="F91" s="19">
        <f t="shared" si="44"/>
        <v>27085</v>
      </c>
      <c r="G91" s="18">
        <f t="shared" si="44"/>
        <v>1</v>
      </c>
      <c r="H91" s="23">
        <f t="shared" si="44"/>
        <v>7302</v>
      </c>
      <c r="I91" s="18">
        <f t="shared" si="44"/>
        <v>3</v>
      </c>
      <c r="J91" s="19">
        <f t="shared" si="44"/>
        <v>22162</v>
      </c>
      <c r="K91" s="18">
        <f t="shared" si="44"/>
        <v>2</v>
      </c>
      <c r="L91" s="19">
        <f t="shared" si="44"/>
        <v>14860</v>
      </c>
      <c r="M91" s="18">
        <f t="shared" si="44"/>
        <v>1</v>
      </c>
      <c r="N91" s="23">
        <f t="shared" si="44"/>
        <v>7302</v>
      </c>
      <c r="O91" s="18">
        <f t="shared" si="44"/>
        <v>1</v>
      </c>
      <c r="P91" s="19">
        <f t="shared" si="44"/>
        <v>12225</v>
      </c>
      <c r="Q91" s="18">
        <f t="shared" si="44"/>
        <v>1</v>
      </c>
      <c r="R91" s="19">
        <f t="shared" si="44"/>
        <v>12225</v>
      </c>
      <c r="S91" s="25" t="s">
        <v>14</v>
      </c>
      <c r="T91" s="26" t="s">
        <v>14</v>
      </c>
      <c r="U91" s="97"/>
    </row>
    <row r="92" spans="1:21" s="1" customFormat="1" ht="19.5" customHeight="1" hidden="1">
      <c r="A92" s="72" t="s">
        <v>319</v>
      </c>
      <c r="B92" s="21">
        <f aca="true" t="shared" si="45" ref="B92:C95">SUM(E92,G92)</f>
        <v>1</v>
      </c>
      <c r="C92" s="19">
        <f t="shared" si="45"/>
        <v>7302</v>
      </c>
      <c r="D92" s="22" t="s">
        <v>14</v>
      </c>
      <c r="E92" s="21" t="s">
        <v>14</v>
      </c>
      <c r="F92" s="22" t="s">
        <v>14</v>
      </c>
      <c r="G92" s="21">
        <f>SUM(M92,S92)</f>
        <v>1</v>
      </c>
      <c r="H92" s="24">
        <f>SUM(N92,T92)</f>
        <v>7302</v>
      </c>
      <c r="I92" s="18">
        <f aca="true" t="shared" si="46" ref="I92:J95">SUM(K92,M92)</f>
        <v>1</v>
      </c>
      <c r="J92" s="22">
        <f t="shared" si="46"/>
        <v>7302</v>
      </c>
      <c r="K92" s="21" t="s">
        <v>14</v>
      </c>
      <c r="L92" s="22" t="s">
        <v>14</v>
      </c>
      <c r="M92" s="21">
        <v>1</v>
      </c>
      <c r="N92" s="24">
        <v>7302</v>
      </c>
      <c r="O92" s="18" t="s">
        <v>14</v>
      </c>
      <c r="P92" s="22" t="s">
        <v>14</v>
      </c>
      <c r="Q92" s="21" t="s">
        <v>14</v>
      </c>
      <c r="R92" s="22" t="s">
        <v>14</v>
      </c>
      <c r="S92" s="25" t="s">
        <v>14</v>
      </c>
      <c r="T92" s="26" t="s">
        <v>14</v>
      </c>
      <c r="U92" s="97"/>
    </row>
    <row r="93" spans="1:21" s="1" customFormat="1" ht="19.5" customHeight="1" hidden="1">
      <c r="A93" s="72" t="s">
        <v>320</v>
      </c>
      <c r="B93" s="21">
        <f>SUM(E93,G93)</f>
        <v>1</v>
      </c>
      <c r="C93" s="19">
        <f>SUM(F93,H93)</f>
        <v>860</v>
      </c>
      <c r="D93" s="22" t="s">
        <v>14</v>
      </c>
      <c r="E93" s="21">
        <f aca="true" t="shared" si="47" ref="E93:F95">SUM(K93,Q93)</f>
        <v>1</v>
      </c>
      <c r="F93" s="22">
        <f t="shared" si="47"/>
        <v>860</v>
      </c>
      <c r="G93" s="21" t="s">
        <v>14</v>
      </c>
      <c r="H93" s="24" t="s">
        <v>14</v>
      </c>
      <c r="I93" s="18">
        <f>SUM(K93,M93)</f>
        <v>1</v>
      </c>
      <c r="J93" s="22">
        <f>SUM(L93,N93)</f>
        <v>860</v>
      </c>
      <c r="K93" s="21">
        <v>1</v>
      </c>
      <c r="L93" s="22">
        <v>860</v>
      </c>
      <c r="M93" s="21" t="s">
        <v>14</v>
      </c>
      <c r="N93" s="24" t="s">
        <v>14</v>
      </c>
      <c r="O93" s="18" t="s">
        <v>14</v>
      </c>
      <c r="P93" s="22" t="s">
        <v>14</v>
      </c>
      <c r="Q93" s="21" t="s">
        <v>14</v>
      </c>
      <c r="R93" s="22" t="s">
        <v>14</v>
      </c>
      <c r="S93" s="25" t="s">
        <v>14</v>
      </c>
      <c r="T93" s="26" t="s">
        <v>14</v>
      </c>
      <c r="U93" s="97"/>
    </row>
    <row r="94" spans="1:21" s="1" customFormat="1" ht="19.5" customHeight="1" hidden="1">
      <c r="A94" s="72" t="s">
        <v>321</v>
      </c>
      <c r="B94" s="21">
        <f t="shared" si="45"/>
        <v>1</v>
      </c>
      <c r="C94" s="19">
        <f t="shared" si="45"/>
        <v>12225</v>
      </c>
      <c r="D94" s="22" t="s">
        <v>14</v>
      </c>
      <c r="E94" s="21">
        <f t="shared" si="47"/>
        <v>1</v>
      </c>
      <c r="F94" s="22">
        <f t="shared" si="47"/>
        <v>12225</v>
      </c>
      <c r="G94" s="21" t="s">
        <v>14</v>
      </c>
      <c r="H94" s="24" t="s">
        <v>14</v>
      </c>
      <c r="I94" s="18" t="s">
        <v>14</v>
      </c>
      <c r="J94" s="22" t="s">
        <v>14</v>
      </c>
      <c r="K94" s="21" t="s">
        <v>14</v>
      </c>
      <c r="L94" s="22" t="s">
        <v>14</v>
      </c>
      <c r="M94" s="21" t="s">
        <v>14</v>
      </c>
      <c r="N94" s="24" t="s">
        <v>14</v>
      </c>
      <c r="O94" s="18">
        <f>SUM(Q94,S94)</f>
        <v>1</v>
      </c>
      <c r="P94" s="22">
        <f>SUM(R94,T94)</f>
        <v>12225</v>
      </c>
      <c r="Q94" s="21">
        <v>1</v>
      </c>
      <c r="R94" s="22">
        <v>12225</v>
      </c>
      <c r="S94" s="25" t="s">
        <v>14</v>
      </c>
      <c r="T94" s="26" t="s">
        <v>14</v>
      </c>
      <c r="U94" s="97"/>
    </row>
    <row r="95" spans="1:21" s="1" customFormat="1" ht="19.5" customHeight="1" hidden="1">
      <c r="A95" s="72" t="s">
        <v>322</v>
      </c>
      <c r="B95" s="21">
        <f t="shared" si="45"/>
        <v>1</v>
      </c>
      <c r="C95" s="19">
        <f t="shared" si="45"/>
        <v>14000</v>
      </c>
      <c r="D95" s="22" t="s">
        <v>14</v>
      </c>
      <c r="E95" s="21">
        <f t="shared" si="47"/>
        <v>1</v>
      </c>
      <c r="F95" s="22">
        <f t="shared" si="47"/>
        <v>14000</v>
      </c>
      <c r="G95" s="21" t="s">
        <v>14</v>
      </c>
      <c r="H95" s="24" t="s">
        <v>14</v>
      </c>
      <c r="I95" s="18">
        <f t="shared" si="46"/>
        <v>1</v>
      </c>
      <c r="J95" s="22">
        <f t="shared" si="46"/>
        <v>14000</v>
      </c>
      <c r="K95" s="21">
        <v>1</v>
      </c>
      <c r="L95" s="22">
        <v>14000</v>
      </c>
      <c r="M95" s="21" t="s">
        <v>14</v>
      </c>
      <c r="N95" s="24" t="s">
        <v>14</v>
      </c>
      <c r="O95" s="18" t="s">
        <v>14</v>
      </c>
      <c r="P95" s="22" t="s">
        <v>14</v>
      </c>
      <c r="Q95" s="21" t="s">
        <v>14</v>
      </c>
      <c r="R95" s="22" t="s">
        <v>14</v>
      </c>
      <c r="S95" s="25" t="s">
        <v>14</v>
      </c>
      <c r="T95" s="26" t="s">
        <v>14</v>
      </c>
      <c r="U95" s="97"/>
    </row>
    <row r="96" spans="1:21" s="1" customFormat="1" ht="15.75" customHeight="1" hidden="1">
      <c r="A96" s="71" t="s">
        <v>323</v>
      </c>
      <c r="B96" s="21">
        <f>SUM(B97:B102)</f>
        <v>10</v>
      </c>
      <c r="C96" s="19">
        <f>SUM(C97:C102)</f>
        <v>36567</v>
      </c>
      <c r="D96" s="22" t="s">
        <v>14</v>
      </c>
      <c r="E96" s="18">
        <f>SUM(E97:E102)</f>
        <v>10</v>
      </c>
      <c r="F96" s="19">
        <f>SUM(F97:F102)</f>
        <v>36567</v>
      </c>
      <c r="G96" s="21" t="s">
        <v>14</v>
      </c>
      <c r="H96" s="24" t="s">
        <v>14</v>
      </c>
      <c r="I96" s="18">
        <f>SUM(I97:I102)</f>
        <v>10</v>
      </c>
      <c r="J96" s="19">
        <f>SUM(J97:J102)</f>
        <v>36567</v>
      </c>
      <c r="K96" s="18">
        <f>SUM(K97:K102)</f>
        <v>10</v>
      </c>
      <c r="L96" s="19">
        <f>SUM(L97:L102)</f>
        <v>36567</v>
      </c>
      <c r="M96" s="21" t="s">
        <v>14</v>
      </c>
      <c r="N96" s="24" t="s">
        <v>14</v>
      </c>
      <c r="O96" s="18" t="s">
        <v>14</v>
      </c>
      <c r="P96" s="22" t="s">
        <v>14</v>
      </c>
      <c r="Q96" s="21" t="s">
        <v>14</v>
      </c>
      <c r="R96" s="22" t="s">
        <v>14</v>
      </c>
      <c r="S96" s="25" t="s">
        <v>14</v>
      </c>
      <c r="T96" s="26" t="s">
        <v>14</v>
      </c>
      <c r="U96" s="97"/>
    </row>
    <row r="97" spans="1:21" s="1" customFormat="1" ht="19.5" customHeight="1" hidden="1">
      <c r="A97" s="72" t="s">
        <v>324</v>
      </c>
      <c r="B97" s="21">
        <f aca="true" t="shared" si="48" ref="B97:C102">SUM(E97,G97)</f>
        <v>3</v>
      </c>
      <c r="C97" s="19">
        <f t="shared" si="48"/>
        <v>8471</v>
      </c>
      <c r="D97" s="22" t="s">
        <v>14</v>
      </c>
      <c r="E97" s="21">
        <f aca="true" t="shared" si="49" ref="E97:F102">SUM(K97,Q97)</f>
        <v>3</v>
      </c>
      <c r="F97" s="22">
        <f t="shared" si="49"/>
        <v>8471</v>
      </c>
      <c r="G97" s="21" t="s">
        <v>14</v>
      </c>
      <c r="H97" s="24" t="s">
        <v>14</v>
      </c>
      <c r="I97" s="18">
        <f aca="true" t="shared" si="50" ref="I97:J102">SUM(K97,M97)</f>
        <v>3</v>
      </c>
      <c r="J97" s="22">
        <f t="shared" si="50"/>
        <v>8471</v>
      </c>
      <c r="K97" s="21">
        <v>3</v>
      </c>
      <c r="L97" s="22">
        <v>8471</v>
      </c>
      <c r="M97" s="21" t="s">
        <v>14</v>
      </c>
      <c r="N97" s="24" t="s">
        <v>14</v>
      </c>
      <c r="O97" s="18" t="s">
        <v>14</v>
      </c>
      <c r="P97" s="22" t="s">
        <v>14</v>
      </c>
      <c r="Q97" s="21" t="s">
        <v>14</v>
      </c>
      <c r="R97" s="22" t="s">
        <v>14</v>
      </c>
      <c r="S97" s="25" t="s">
        <v>14</v>
      </c>
      <c r="T97" s="26" t="s">
        <v>14</v>
      </c>
      <c r="U97" s="97"/>
    </row>
    <row r="98" spans="1:21" s="1" customFormat="1" ht="19.5" customHeight="1" hidden="1">
      <c r="A98" s="72" t="s">
        <v>325</v>
      </c>
      <c r="B98" s="21">
        <f t="shared" si="48"/>
        <v>2</v>
      </c>
      <c r="C98" s="19">
        <f t="shared" si="48"/>
        <v>7691</v>
      </c>
      <c r="D98" s="22" t="s">
        <v>14</v>
      </c>
      <c r="E98" s="21">
        <f t="shared" si="49"/>
        <v>2</v>
      </c>
      <c r="F98" s="22">
        <f t="shared" si="49"/>
        <v>7691</v>
      </c>
      <c r="G98" s="21" t="s">
        <v>14</v>
      </c>
      <c r="H98" s="24" t="s">
        <v>14</v>
      </c>
      <c r="I98" s="18">
        <f t="shared" si="50"/>
        <v>2</v>
      </c>
      <c r="J98" s="22">
        <f t="shared" si="50"/>
        <v>7691</v>
      </c>
      <c r="K98" s="21">
        <v>2</v>
      </c>
      <c r="L98" s="22">
        <v>7691</v>
      </c>
      <c r="M98" s="21" t="s">
        <v>14</v>
      </c>
      <c r="N98" s="24" t="s">
        <v>14</v>
      </c>
      <c r="O98" s="18" t="s">
        <v>14</v>
      </c>
      <c r="P98" s="22" t="s">
        <v>14</v>
      </c>
      <c r="Q98" s="21" t="s">
        <v>14</v>
      </c>
      <c r="R98" s="22" t="s">
        <v>14</v>
      </c>
      <c r="S98" s="25" t="s">
        <v>14</v>
      </c>
      <c r="T98" s="26" t="s">
        <v>14</v>
      </c>
      <c r="U98" s="97"/>
    </row>
    <row r="99" spans="1:21" s="1" customFormat="1" ht="19.5" customHeight="1" hidden="1">
      <c r="A99" s="72" t="s">
        <v>326</v>
      </c>
      <c r="B99" s="21">
        <f t="shared" si="48"/>
        <v>2</v>
      </c>
      <c r="C99" s="19">
        <f t="shared" si="48"/>
        <v>9198</v>
      </c>
      <c r="D99" s="22" t="s">
        <v>14</v>
      </c>
      <c r="E99" s="21">
        <f t="shared" si="49"/>
        <v>2</v>
      </c>
      <c r="F99" s="22">
        <f t="shared" si="49"/>
        <v>9198</v>
      </c>
      <c r="G99" s="21" t="s">
        <v>14</v>
      </c>
      <c r="H99" s="24" t="s">
        <v>14</v>
      </c>
      <c r="I99" s="18">
        <f t="shared" si="50"/>
        <v>2</v>
      </c>
      <c r="J99" s="22">
        <f t="shared" si="50"/>
        <v>9198</v>
      </c>
      <c r="K99" s="21">
        <v>2</v>
      </c>
      <c r="L99" s="22">
        <v>9198</v>
      </c>
      <c r="M99" s="21" t="s">
        <v>14</v>
      </c>
      <c r="N99" s="24" t="s">
        <v>14</v>
      </c>
      <c r="O99" s="18" t="s">
        <v>14</v>
      </c>
      <c r="P99" s="22" t="s">
        <v>14</v>
      </c>
      <c r="Q99" s="21" t="s">
        <v>14</v>
      </c>
      <c r="R99" s="22" t="s">
        <v>14</v>
      </c>
      <c r="S99" s="25" t="s">
        <v>14</v>
      </c>
      <c r="T99" s="26" t="s">
        <v>14</v>
      </c>
      <c r="U99" s="97"/>
    </row>
    <row r="100" spans="1:21" s="1" customFormat="1" ht="19.5" customHeight="1" hidden="1">
      <c r="A100" s="72" t="s">
        <v>327</v>
      </c>
      <c r="B100" s="21">
        <f t="shared" si="48"/>
        <v>1</v>
      </c>
      <c r="C100" s="19">
        <f t="shared" si="48"/>
        <v>4018</v>
      </c>
      <c r="D100" s="22" t="s">
        <v>14</v>
      </c>
      <c r="E100" s="21">
        <f t="shared" si="49"/>
        <v>1</v>
      </c>
      <c r="F100" s="22">
        <f t="shared" si="49"/>
        <v>4018</v>
      </c>
      <c r="G100" s="21" t="s">
        <v>14</v>
      </c>
      <c r="H100" s="24" t="s">
        <v>14</v>
      </c>
      <c r="I100" s="18">
        <f t="shared" si="50"/>
        <v>1</v>
      </c>
      <c r="J100" s="22">
        <f t="shared" si="50"/>
        <v>4018</v>
      </c>
      <c r="K100" s="21">
        <v>1</v>
      </c>
      <c r="L100" s="22">
        <v>4018</v>
      </c>
      <c r="M100" s="21" t="s">
        <v>14</v>
      </c>
      <c r="N100" s="24" t="s">
        <v>14</v>
      </c>
      <c r="O100" s="18" t="s">
        <v>14</v>
      </c>
      <c r="P100" s="22" t="s">
        <v>14</v>
      </c>
      <c r="Q100" s="21" t="s">
        <v>14</v>
      </c>
      <c r="R100" s="22" t="s">
        <v>14</v>
      </c>
      <c r="S100" s="25" t="s">
        <v>14</v>
      </c>
      <c r="T100" s="26" t="s">
        <v>14</v>
      </c>
      <c r="U100" s="97"/>
    </row>
    <row r="101" spans="1:21" s="1" customFormat="1" ht="19.5" customHeight="1" hidden="1">
      <c r="A101" s="72" t="s">
        <v>328</v>
      </c>
      <c r="B101" s="21">
        <f t="shared" si="48"/>
        <v>1</v>
      </c>
      <c r="C101" s="19">
        <f t="shared" si="48"/>
        <v>4573</v>
      </c>
      <c r="D101" s="22" t="s">
        <v>14</v>
      </c>
      <c r="E101" s="21">
        <f t="shared" si="49"/>
        <v>1</v>
      </c>
      <c r="F101" s="22">
        <f t="shared" si="49"/>
        <v>4573</v>
      </c>
      <c r="G101" s="21" t="s">
        <v>14</v>
      </c>
      <c r="H101" s="24" t="s">
        <v>14</v>
      </c>
      <c r="I101" s="18">
        <f t="shared" si="50"/>
        <v>1</v>
      </c>
      <c r="J101" s="22">
        <f t="shared" si="50"/>
        <v>4573</v>
      </c>
      <c r="K101" s="21">
        <v>1</v>
      </c>
      <c r="L101" s="22">
        <v>4573</v>
      </c>
      <c r="M101" s="21" t="s">
        <v>14</v>
      </c>
      <c r="N101" s="24" t="s">
        <v>14</v>
      </c>
      <c r="O101" s="18" t="s">
        <v>14</v>
      </c>
      <c r="P101" s="22" t="s">
        <v>14</v>
      </c>
      <c r="Q101" s="21" t="s">
        <v>14</v>
      </c>
      <c r="R101" s="22" t="s">
        <v>14</v>
      </c>
      <c r="S101" s="25" t="s">
        <v>14</v>
      </c>
      <c r="T101" s="26" t="s">
        <v>14</v>
      </c>
      <c r="U101" s="97"/>
    </row>
    <row r="102" spans="1:21" s="1" customFormat="1" ht="19.5" customHeight="1" hidden="1">
      <c r="A102" s="72" t="s">
        <v>329</v>
      </c>
      <c r="B102" s="21">
        <f t="shared" si="48"/>
        <v>1</v>
      </c>
      <c r="C102" s="19">
        <f t="shared" si="48"/>
        <v>2616</v>
      </c>
      <c r="D102" s="22" t="s">
        <v>14</v>
      </c>
      <c r="E102" s="21">
        <f t="shared" si="49"/>
        <v>1</v>
      </c>
      <c r="F102" s="22">
        <f t="shared" si="49"/>
        <v>2616</v>
      </c>
      <c r="G102" s="21" t="s">
        <v>14</v>
      </c>
      <c r="H102" s="24" t="s">
        <v>14</v>
      </c>
      <c r="I102" s="18">
        <f t="shared" si="50"/>
        <v>1</v>
      </c>
      <c r="J102" s="22">
        <f t="shared" si="50"/>
        <v>2616</v>
      </c>
      <c r="K102" s="21">
        <v>1</v>
      </c>
      <c r="L102" s="22">
        <v>2616</v>
      </c>
      <c r="M102" s="21" t="s">
        <v>14</v>
      </c>
      <c r="N102" s="24" t="s">
        <v>14</v>
      </c>
      <c r="O102" s="18" t="s">
        <v>14</v>
      </c>
      <c r="P102" s="22" t="s">
        <v>14</v>
      </c>
      <c r="Q102" s="21" t="s">
        <v>14</v>
      </c>
      <c r="R102" s="22" t="s">
        <v>14</v>
      </c>
      <c r="S102" s="25" t="s">
        <v>14</v>
      </c>
      <c r="T102" s="26" t="s">
        <v>14</v>
      </c>
      <c r="U102" s="97"/>
    </row>
    <row r="103" spans="1:21" s="1" customFormat="1" ht="15.75" customHeight="1" hidden="1">
      <c r="A103" s="71" t="s">
        <v>330</v>
      </c>
      <c r="B103" s="21">
        <f>SUM(B104:B108)</f>
        <v>6</v>
      </c>
      <c r="C103" s="19">
        <f>SUM(C104:C108)</f>
        <v>32332</v>
      </c>
      <c r="D103" s="22" t="s">
        <v>14</v>
      </c>
      <c r="E103" s="18">
        <f aca="true" t="shared" si="51" ref="E103:R103">SUM(E104:E108)</f>
        <v>5</v>
      </c>
      <c r="F103" s="19">
        <f t="shared" si="51"/>
        <v>28480</v>
      </c>
      <c r="G103" s="18">
        <f t="shared" si="51"/>
        <v>1</v>
      </c>
      <c r="H103" s="23">
        <f t="shared" si="51"/>
        <v>3852</v>
      </c>
      <c r="I103" s="18">
        <f t="shared" si="51"/>
        <v>4</v>
      </c>
      <c r="J103" s="19">
        <f t="shared" si="51"/>
        <v>11559</v>
      </c>
      <c r="K103" s="18">
        <f t="shared" si="51"/>
        <v>3</v>
      </c>
      <c r="L103" s="19">
        <f t="shared" si="51"/>
        <v>7707</v>
      </c>
      <c r="M103" s="18">
        <f t="shared" si="51"/>
        <v>1</v>
      </c>
      <c r="N103" s="23">
        <f t="shared" si="51"/>
        <v>3852</v>
      </c>
      <c r="O103" s="18">
        <f t="shared" si="51"/>
        <v>2</v>
      </c>
      <c r="P103" s="19">
        <f t="shared" si="51"/>
        <v>20773</v>
      </c>
      <c r="Q103" s="18">
        <f t="shared" si="51"/>
        <v>2</v>
      </c>
      <c r="R103" s="19">
        <f t="shared" si="51"/>
        <v>20773</v>
      </c>
      <c r="S103" s="25" t="s">
        <v>14</v>
      </c>
      <c r="T103" s="26" t="s">
        <v>14</v>
      </c>
      <c r="U103" s="97"/>
    </row>
    <row r="104" spans="1:21" s="1" customFormat="1" ht="19.5" customHeight="1" hidden="1">
      <c r="A104" s="72" t="s">
        <v>331</v>
      </c>
      <c r="B104" s="21">
        <f aca="true" t="shared" si="52" ref="B104:C108">SUM(E104,G104)</f>
        <v>1</v>
      </c>
      <c r="C104" s="19">
        <f t="shared" si="52"/>
        <v>4020</v>
      </c>
      <c r="D104" s="22" t="s">
        <v>14</v>
      </c>
      <c r="E104" s="21">
        <f aca="true" t="shared" si="53" ref="E104:F108">SUM(K104,Q104)</f>
        <v>1</v>
      </c>
      <c r="F104" s="22">
        <f t="shared" si="53"/>
        <v>4020</v>
      </c>
      <c r="G104" s="21" t="s">
        <v>14</v>
      </c>
      <c r="H104" s="24" t="s">
        <v>14</v>
      </c>
      <c r="I104" s="18">
        <f aca="true" t="shared" si="54" ref="I104:J107">SUM(K104,M104)</f>
        <v>1</v>
      </c>
      <c r="J104" s="22">
        <f t="shared" si="54"/>
        <v>4020</v>
      </c>
      <c r="K104" s="21">
        <v>1</v>
      </c>
      <c r="L104" s="22">
        <v>4020</v>
      </c>
      <c r="M104" s="21" t="s">
        <v>14</v>
      </c>
      <c r="N104" s="24" t="s">
        <v>14</v>
      </c>
      <c r="O104" s="18" t="s">
        <v>14</v>
      </c>
      <c r="P104" s="22" t="s">
        <v>14</v>
      </c>
      <c r="Q104" s="21" t="s">
        <v>14</v>
      </c>
      <c r="R104" s="22" t="s">
        <v>14</v>
      </c>
      <c r="S104" s="25" t="s">
        <v>14</v>
      </c>
      <c r="T104" s="26" t="s">
        <v>14</v>
      </c>
      <c r="U104" s="97"/>
    </row>
    <row r="105" spans="1:21" s="1" customFormat="1" ht="19.5" customHeight="1" hidden="1">
      <c r="A105" s="72" t="s">
        <v>332</v>
      </c>
      <c r="B105" s="21">
        <f t="shared" si="52"/>
        <v>1</v>
      </c>
      <c r="C105" s="19">
        <f t="shared" si="52"/>
        <v>672</v>
      </c>
      <c r="D105" s="22" t="s">
        <v>14</v>
      </c>
      <c r="E105" s="21">
        <f t="shared" si="53"/>
        <v>1</v>
      </c>
      <c r="F105" s="22">
        <f t="shared" si="53"/>
        <v>672</v>
      </c>
      <c r="G105" s="21" t="s">
        <v>14</v>
      </c>
      <c r="H105" s="24" t="s">
        <v>14</v>
      </c>
      <c r="I105" s="18">
        <f t="shared" si="54"/>
        <v>1</v>
      </c>
      <c r="J105" s="22">
        <f t="shared" si="54"/>
        <v>672</v>
      </c>
      <c r="K105" s="21">
        <v>1</v>
      </c>
      <c r="L105" s="22">
        <v>672</v>
      </c>
      <c r="M105" s="21" t="s">
        <v>14</v>
      </c>
      <c r="N105" s="24" t="s">
        <v>14</v>
      </c>
      <c r="O105" s="18" t="s">
        <v>14</v>
      </c>
      <c r="P105" s="22" t="s">
        <v>14</v>
      </c>
      <c r="Q105" s="21" t="s">
        <v>14</v>
      </c>
      <c r="R105" s="22" t="s">
        <v>14</v>
      </c>
      <c r="S105" s="25" t="s">
        <v>14</v>
      </c>
      <c r="T105" s="26" t="s">
        <v>14</v>
      </c>
      <c r="U105" s="97"/>
    </row>
    <row r="106" spans="1:21" s="1" customFormat="1" ht="19.5" customHeight="1" hidden="1">
      <c r="A106" s="72" t="s">
        <v>333</v>
      </c>
      <c r="B106" s="21">
        <f>SUM(E106,G106)</f>
        <v>1</v>
      </c>
      <c r="C106" s="19">
        <f>SUM(F106,H106)</f>
        <v>3852</v>
      </c>
      <c r="D106" s="22" t="s">
        <v>14</v>
      </c>
      <c r="E106" s="21" t="s">
        <v>14</v>
      </c>
      <c r="F106" s="22" t="s">
        <v>14</v>
      </c>
      <c r="G106" s="21">
        <f>SUM(M106,S106)</f>
        <v>1</v>
      </c>
      <c r="H106" s="24">
        <f>SUM(N106,T106)</f>
        <v>3852</v>
      </c>
      <c r="I106" s="18">
        <f>SUM(K106,M106)</f>
        <v>1</v>
      </c>
      <c r="J106" s="22">
        <f>SUM(L106,N106)</f>
        <v>3852</v>
      </c>
      <c r="K106" s="21" t="s">
        <v>14</v>
      </c>
      <c r="L106" s="22" t="s">
        <v>14</v>
      </c>
      <c r="M106" s="21">
        <v>1</v>
      </c>
      <c r="N106" s="24">
        <v>3852</v>
      </c>
      <c r="O106" s="18" t="s">
        <v>14</v>
      </c>
      <c r="P106" s="22" t="s">
        <v>14</v>
      </c>
      <c r="Q106" s="21" t="s">
        <v>14</v>
      </c>
      <c r="R106" s="22" t="s">
        <v>14</v>
      </c>
      <c r="S106" s="25" t="s">
        <v>14</v>
      </c>
      <c r="T106" s="26" t="s">
        <v>14</v>
      </c>
      <c r="U106" s="97"/>
    </row>
    <row r="107" spans="1:21" s="1" customFormat="1" ht="19.5" customHeight="1" hidden="1">
      <c r="A107" s="72" t="s">
        <v>334</v>
      </c>
      <c r="B107" s="21">
        <f t="shared" si="52"/>
        <v>2</v>
      </c>
      <c r="C107" s="19">
        <f t="shared" si="52"/>
        <v>11678</v>
      </c>
      <c r="D107" s="22" t="s">
        <v>14</v>
      </c>
      <c r="E107" s="21">
        <f t="shared" si="53"/>
        <v>2</v>
      </c>
      <c r="F107" s="22">
        <f t="shared" si="53"/>
        <v>11678</v>
      </c>
      <c r="G107" s="21" t="s">
        <v>14</v>
      </c>
      <c r="H107" s="24" t="s">
        <v>14</v>
      </c>
      <c r="I107" s="18">
        <f t="shared" si="54"/>
        <v>1</v>
      </c>
      <c r="J107" s="22">
        <f t="shared" si="54"/>
        <v>3015</v>
      </c>
      <c r="K107" s="21">
        <v>1</v>
      </c>
      <c r="L107" s="22">
        <v>3015</v>
      </c>
      <c r="M107" s="21" t="s">
        <v>14</v>
      </c>
      <c r="N107" s="24" t="s">
        <v>14</v>
      </c>
      <c r="O107" s="18">
        <f>SUM(Q107,S107)</f>
        <v>1</v>
      </c>
      <c r="P107" s="22">
        <f>SUM(R107,T107)</f>
        <v>8663</v>
      </c>
      <c r="Q107" s="21">
        <v>1</v>
      </c>
      <c r="R107" s="22">
        <v>8663</v>
      </c>
      <c r="S107" s="25" t="s">
        <v>14</v>
      </c>
      <c r="T107" s="26" t="s">
        <v>14</v>
      </c>
      <c r="U107" s="97"/>
    </row>
    <row r="108" spans="1:21" s="1" customFormat="1" ht="19.5" customHeight="1" hidden="1">
      <c r="A108" s="72" t="s">
        <v>335</v>
      </c>
      <c r="B108" s="21">
        <f t="shared" si="52"/>
        <v>1</v>
      </c>
      <c r="C108" s="19">
        <f t="shared" si="52"/>
        <v>12110</v>
      </c>
      <c r="D108" s="22" t="s">
        <v>14</v>
      </c>
      <c r="E108" s="21">
        <f t="shared" si="53"/>
        <v>1</v>
      </c>
      <c r="F108" s="22">
        <f t="shared" si="53"/>
        <v>12110</v>
      </c>
      <c r="G108" s="21" t="s">
        <v>14</v>
      </c>
      <c r="H108" s="24" t="s">
        <v>14</v>
      </c>
      <c r="I108" s="18" t="s">
        <v>14</v>
      </c>
      <c r="J108" s="22" t="s">
        <v>14</v>
      </c>
      <c r="K108" s="21" t="s">
        <v>14</v>
      </c>
      <c r="L108" s="22" t="s">
        <v>14</v>
      </c>
      <c r="M108" s="21" t="s">
        <v>14</v>
      </c>
      <c r="N108" s="24" t="s">
        <v>14</v>
      </c>
      <c r="O108" s="18">
        <f>SUM(Q108,S108)</f>
        <v>1</v>
      </c>
      <c r="P108" s="22">
        <f>SUM(R108,T108)</f>
        <v>12110</v>
      </c>
      <c r="Q108" s="21">
        <v>1</v>
      </c>
      <c r="R108" s="22">
        <v>12110</v>
      </c>
      <c r="S108" s="25" t="s">
        <v>14</v>
      </c>
      <c r="T108" s="26" t="s">
        <v>14</v>
      </c>
      <c r="U108" s="97"/>
    </row>
    <row r="109" spans="1:21" s="1" customFormat="1" ht="15.75" customHeight="1" hidden="1">
      <c r="A109" s="71" t="s">
        <v>336</v>
      </c>
      <c r="B109" s="21">
        <f>SUM(B110:B111)</f>
        <v>2</v>
      </c>
      <c r="C109" s="19">
        <f>SUM(C110:C111)</f>
        <v>8329</v>
      </c>
      <c r="D109" s="22" t="s">
        <v>14</v>
      </c>
      <c r="E109" s="18">
        <f>SUM(E110:E111)</f>
        <v>2</v>
      </c>
      <c r="F109" s="19">
        <f>SUM(F110:F111)</f>
        <v>8329</v>
      </c>
      <c r="G109" s="21" t="s">
        <v>14</v>
      </c>
      <c r="H109" s="24" t="s">
        <v>14</v>
      </c>
      <c r="I109" s="18">
        <f>SUM(I110:I111)</f>
        <v>1</v>
      </c>
      <c r="J109" s="19">
        <f>SUM(J110:J111)</f>
        <v>749</v>
      </c>
      <c r="K109" s="18">
        <f>SUM(K110:K111)</f>
        <v>1</v>
      </c>
      <c r="L109" s="19">
        <f>SUM(L110:L111)</f>
        <v>749</v>
      </c>
      <c r="M109" s="21" t="s">
        <v>14</v>
      </c>
      <c r="N109" s="24" t="s">
        <v>14</v>
      </c>
      <c r="O109" s="18">
        <f>SUM(O110:O111)</f>
        <v>1</v>
      </c>
      <c r="P109" s="19">
        <f>SUM(P110:P111)</f>
        <v>7580</v>
      </c>
      <c r="Q109" s="18">
        <f>SUM(Q110:Q111)</f>
        <v>1</v>
      </c>
      <c r="R109" s="19">
        <f>SUM(R110:R111)</f>
        <v>7580</v>
      </c>
      <c r="S109" s="25" t="s">
        <v>14</v>
      </c>
      <c r="T109" s="26" t="s">
        <v>14</v>
      </c>
      <c r="U109" s="97"/>
    </row>
    <row r="110" spans="1:21" s="1" customFormat="1" ht="19.5" customHeight="1" hidden="1">
      <c r="A110" s="72" t="s">
        <v>337</v>
      </c>
      <c r="B110" s="21">
        <f>SUM(E110,G110)</f>
        <v>1</v>
      </c>
      <c r="C110" s="19">
        <f>SUM(F110,H110)</f>
        <v>7580</v>
      </c>
      <c r="D110" s="22" t="s">
        <v>14</v>
      </c>
      <c r="E110" s="21">
        <f>SUM(K110,Q110)</f>
        <v>1</v>
      </c>
      <c r="F110" s="22">
        <f>SUM(L110,R110)</f>
        <v>7580</v>
      </c>
      <c r="G110" s="21" t="s">
        <v>14</v>
      </c>
      <c r="H110" s="24" t="s">
        <v>14</v>
      </c>
      <c r="I110" s="18" t="s">
        <v>14</v>
      </c>
      <c r="J110" s="22" t="s">
        <v>14</v>
      </c>
      <c r="K110" s="21" t="s">
        <v>14</v>
      </c>
      <c r="L110" s="22" t="s">
        <v>14</v>
      </c>
      <c r="M110" s="21" t="s">
        <v>14</v>
      </c>
      <c r="N110" s="24" t="s">
        <v>14</v>
      </c>
      <c r="O110" s="18">
        <f>SUM(Q110,S110)</f>
        <v>1</v>
      </c>
      <c r="P110" s="22">
        <f>SUM(R110,T110)</f>
        <v>7580</v>
      </c>
      <c r="Q110" s="21">
        <v>1</v>
      </c>
      <c r="R110" s="22">
        <v>7580</v>
      </c>
      <c r="S110" s="25" t="s">
        <v>14</v>
      </c>
      <c r="T110" s="26" t="s">
        <v>14</v>
      </c>
      <c r="U110" s="97"/>
    </row>
    <row r="111" spans="1:21" s="1" customFormat="1" ht="19.5" customHeight="1" hidden="1">
      <c r="A111" s="72" t="s">
        <v>338</v>
      </c>
      <c r="B111" s="21">
        <f>SUM(E111,G111)</f>
        <v>1</v>
      </c>
      <c r="C111" s="19">
        <f>SUM(F111,H111)</f>
        <v>749</v>
      </c>
      <c r="D111" s="22" t="s">
        <v>14</v>
      </c>
      <c r="E111" s="21">
        <f>SUM(K111,Q111)</f>
        <v>1</v>
      </c>
      <c r="F111" s="22">
        <f>SUM(L111,R111)</f>
        <v>749</v>
      </c>
      <c r="G111" s="21" t="s">
        <v>14</v>
      </c>
      <c r="H111" s="24" t="s">
        <v>14</v>
      </c>
      <c r="I111" s="18">
        <f>SUM(K111,M111)</f>
        <v>1</v>
      </c>
      <c r="J111" s="22">
        <f>SUM(L111,N111)</f>
        <v>749</v>
      </c>
      <c r="K111" s="21">
        <v>1</v>
      </c>
      <c r="L111" s="22">
        <v>749</v>
      </c>
      <c r="M111" s="21" t="s">
        <v>14</v>
      </c>
      <c r="N111" s="24" t="s">
        <v>14</v>
      </c>
      <c r="O111" s="18" t="s">
        <v>14</v>
      </c>
      <c r="P111" s="22" t="s">
        <v>14</v>
      </c>
      <c r="Q111" s="21" t="s">
        <v>14</v>
      </c>
      <c r="R111" s="22" t="s">
        <v>14</v>
      </c>
      <c r="S111" s="25" t="s">
        <v>14</v>
      </c>
      <c r="T111" s="26" t="s">
        <v>14</v>
      </c>
      <c r="U111" s="97"/>
    </row>
    <row r="112" spans="1:21" s="1" customFormat="1" ht="15.75" customHeight="1" hidden="1">
      <c r="A112" s="71" t="s">
        <v>339</v>
      </c>
      <c r="B112" s="21">
        <f>SUM(B113:B120)</f>
        <v>13</v>
      </c>
      <c r="C112" s="19">
        <f>SUM(C113:C120)</f>
        <v>47729</v>
      </c>
      <c r="D112" s="22" t="s">
        <v>14</v>
      </c>
      <c r="E112" s="18">
        <f aca="true" t="shared" si="55" ref="E112:R112">SUM(E113:E120)</f>
        <v>12</v>
      </c>
      <c r="F112" s="19">
        <f t="shared" si="55"/>
        <v>45259</v>
      </c>
      <c r="G112" s="18">
        <f t="shared" si="55"/>
        <v>1</v>
      </c>
      <c r="H112" s="23">
        <f t="shared" si="55"/>
        <v>2470</v>
      </c>
      <c r="I112" s="18">
        <f t="shared" si="55"/>
        <v>11</v>
      </c>
      <c r="J112" s="19">
        <f t="shared" si="55"/>
        <v>39126</v>
      </c>
      <c r="K112" s="18">
        <f t="shared" si="55"/>
        <v>10</v>
      </c>
      <c r="L112" s="19">
        <f t="shared" si="55"/>
        <v>36656</v>
      </c>
      <c r="M112" s="18">
        <f t="shared" si="55"/>
        <v>1</v>
      </c>
      <c r="N112" s="23">
        <f t="shared" si="55"/>
        <v>2470</v>
      </c>
      <c r="O112" s="18">
        <f t="shared" si="55"/>
        <v>2</v>
      </c>
      <c r="P112" s="19">
        <f t="shared" si="55"/>
        <v>8603</v>
      </c>
      <c r="Q112" s="18">
        <f t="shared" si="55"/>
        <v>2</v>
      </c>
      <c r="R112" s="19">
        <f t="shared" si="55"/>
        <v>8603</v>
      </c>
      <c r="S112" s="25" t="s">
        <v>14</v>
      </c>
      <c r="T112" s="26" t="s">
        <v>14</v>
      </c>
      <c r="U112" s="97"/>
    </row>
    <row r="113" spans="1:21" s="1" customFormat="1" ht="19.5" customHeight="1" hidden="1">
      <c r="A113" s="72" t="s">
        <v>340</v>
      </c>
      <c r="B113" s="21">
        <f aca="true" t="shared" si="56" ref="B113:C120">SUM(E113,G113)</f>
        <v>4</v>
      </c>
      <c r="C113" s="19">
        <f t="shared" si="56"/>
        <v>11027</v>
      </c>
      <c r="D113" s="22" t="s">
        <v>14</v>
      </c>
      <c r="E113" s="21">
        <f>SUM(K113,Q113)</f>
        <v>3</v>
      </c>
      <c r="F113" s="22">
        <f>SUM(L113,R113)</f>
        <v>8557</v>
      </c>
      <c r="G113" s="21">
        <f>SUM(M113,S113)</f>
        <v>1</v>
      </c>
      <c r="H113" s="24">
        <f>SUM(N113,T113)</f>
        <v>2470</v>
      </c>
      <c r="I113" s="18">
        <f>SUM(K113,M113)</f>
        <v>4</v>
      </c>
      <c r="J113" s="22">
        <f>SUM(L113,N113)</f>
        <v>11027</v>
      </c>
      <c r="K113" s="21">
        <v>3</v>
      </c>
      <c r="L113" s="22">
        <v>8557</v>
      </c>
      <c r="M113" s="21">
        <v>1</v>
      </c>
      <c r="N113" s="24">
        <v>2470</v>
      </c>
      <c r="O113" s="18" t="s">
        <v>14</v>
      </c>
      <c r="P113" s="22" t="s">
        <v>14</v>
      </c>
      <c r="Q113" s="21" t="s">
        <v>14</v>
      </c>
      <c r="R113" s="22" t="s">
        <v>14</v>
      </c>
      <c r="S113" s="25" t="s">
        <v>14</v>
      </c>
      <c r="T113" s="26" t="s">
        <v>14</v>
      </c>
      <c r="U113" s="97"/>
    </row>
    <row r="114" spans="1:21" s="1" customFormat="1" ht="19.5" customHeight="1" hidden="1">
      <c r="A114" s="72" t="s">
        <v>341</v>
      </c>
      <c r="B114" s="21">
        <f t="shared" si="56"/>
        <v>1</v>
      </c>
      <c r="C114" s="19">
        <f t="shared" si="56"/>
        <v>4224</v>
      </c>
      <c r="D114" s="22" t="s">
        <v>14</v>
      </c>
      <c r="E114" s="21">
        <f aca="true" t="shared" si="57" ref="E114:F120">SUM(K114,Q114)</f>
        <v>1</v>
      </c>
      <c r="F114" s="22">
        <f t="shared" si="57"/>
        <v>4224</v>
      </c>
      <c r="G114" s="21" t="s">
        <v>14</v>
      </c>
      <c r="H114" s="24" t="s">
        <v>14</v>
      </c>
      <c r="I114" s="18">
        <f>SUM(K114,M114)</f>
        <v>1</v>
      </c>
      <c r="J114" s="22">
        <f>SUM(L114,N114)</f>
        <v>4224</v>
      </c>
      <c r="K114" s="21">
        <v>1</v>
      </c>
      <c r="L114" s="22">
        <v>4224</v>
      </c>
      <c r="M114" s="21" t="s">
        <v>14</v>
      </c>
      <c r="N114" s="24" t="s">
        <v>14</v>
      </c>
      <c r="O114" s="18" t="s">
        <v>14</v>
      </c>
      <c r="P114" s="22" t="s">
        <v>14</v>
      </c>
      <c r="Q114" s="21" t="s">
        <v>14</v>
      </c>
      <c r="R114" s="22" t="s">
        <v>14</v>
      </c>
      <c r="S114" s="25" t="s">
        <v>14</v>
      </c>
      <c r="T114" s="26" t="s">
        <v>14</v>
      </c>
      <c r="U114" s="97"/>
    </row>
    <row r="115" spans="1:21" s="1" customFormat="1" ht="19.5" customHeight="1" hidden="1">
      <c r="A115" s="72" t="s">
        <v>342</v>
      </c>
      <c r="B115" s="21">
        <f t="shared" si="56"/>
        <v>1</v>
      </c>
      <c r="C115" s="19">
        <f t="shared" si="56"/>
        <v>3468</v>
      </c>
      <c r="D115" s="22" t="s">
        <v>14</v>
      </c>
      <c r="E115" s="21">
        <f t="shared" si="57"/>
        <v>1</v>
      </c>
      <c r="F115" s="22">
        <f t="shared" si="57"/>
        <v>3468</v>
      </c>
      <c r="G115" s="21" t="s">
        <v>14</v>
      </c>
      <c r="H115" s="24" t="s">
        <v>14</v>
      </c>
      <c r="I115" s="18">
        <f aca="true" t="shared" si="58" ref="I115:I120">SUM(K115,M115)</f>
        <v>1</v>
      </c>
      <c r="J115" s="22">
        <f aca="true" t="shared" si="59" ref="J115:J120">SUM(L115,N115)</f>
        <v>3468</v>
      </c>
      <c r="K115" s="21">
        <v>1</v>
      </c>
      <c r="L115" s="22">
        <v>3468</v>
      </c>
      <c r="M115" s="21" t="s">
        <v>14</v>
      </c>
      <c r="N115" s="24" t="s">
        <v>14</v>
      </c>
      <c r="O115" s="18" t="s">
        <v>14</v>
      </c>
      <c r="P115" s="22" t="s">
        <v>14</v>
      </c>
      <c r="Q115" s="21" t="s">
        <v>14</v>
      </c>
      <c r="R115" s="22" t="s">
        <v>14</v>
      </c>
      <c r="S115" s="25" t="s">
        <v>14</v>
      </c>
      <c r="T115" s="26" t="s">
        <v>14</v>
      </c>
      <c r="U115" s="97"/>
    </row>
    <row r="116" spans="1:21" s="1" customFormat="1" ht="19.5" customHeight="1" hidden="1">
      <c r="A116" s="72" t="s">
        <v>343</v>
      </c>
      <c r="B116" s="21">
        <f t="shared" si="56"/>
        <v>1</v>
      </c>
      <c r="C116" s="19">
        <f t="shared" si="56"/>
        <v>5578</v>
      </c>
      <c r="D116" s="22" t="s">
        <v>14</v>
      </c>
      <c r="E116" s="21">
        <f t="shared" si="57"/>
        <v>1</v>
      </c>
      <c r="F116" s="22">
        <f t="shared" si="57"/>
        <v>5578</v>
      </c>
      <c r="G116" s="21" t="s">
        <v>14</v>
      </c>
      <c r="H116" s="24" t="s">
        <v>14</v>
      </c>
      <c r="I116" s="18">
        <f t="shared" si="58"/>
        <v>1</v>
      </c>
      <c r="J116" s="22">
        <f t="shared" si="59"/>
        <v>5578</v>
      </c>
      <c r="K116" s="21">
        <v>1</v>
      </c>
      <c r="L116" s="22">
        <v>5578</v>
      </c>
      <c r="M116" s="21" t="s">
        <v>14</v>
      </c>
      <c r="N116" s="24" t="s">
        <v>14</v>
      </c>
      <c r="O116" s="18" t="s">
        <v>14</v>
      </c>
      <c r="P116" s="22" t="s">
        <v>14</v>
      </c>
      <c r="Q116" s="21" t="s">
        <v>14</v>
      </c>
      <c r="R116" s="22" t="s">
        <v>14</v>
      </c>
      <c r="S116" s="25" t="s">
        <v>14</v>
      </c>
      <c r="T116" s="26" t="s">
        <v>14</v>
      </c>
      <c r="U116" s="97"/>
    </row>
    <row r="117" spans="1:21" s="1" customFormat="1" ht="19.5" customHeight="1" hidden="1">
      <c r="A117" s="72" t="s">
        <v>344</v>
      </c>
      <c r="B117" s="21">
        <f t="shared" si="56"/>
        <v>2</v>
      </c>
      <c r="C117" s="19">
        <f t="shared" si="56"/>
        <v>8620</v>
      </c>
      <c r="D117" s="22" t="s">
        <v>14</v>
      </c>
      <c r="E117" s="21">
        <f t="shared" si="57"/>
        <v>2</v>
      </c>
      <c r="F117" s="22">
        <f t="shared" si="57"/>
        <v>8620</v>
      </c>
      <c r="G117" s="21" t="s">
        <v>14</v>
      </c>
      <c r="H117" s="24" t="s">
        <v>14</v>
      </c>
      <c r="I117" s="18">
        <f t="shared" si="58"/>
        <v>1</v>
      </c>
      <c r="J117" s="22">
        <f t="shared" si="59"/>
        <v>3620</v>
      </c>
      <c r="K117" s="21">
        <v>1</v>
      </c>
      <c r="L117" s="22">
        <v>3620</v>
      </c>
      <c r="M117" s="21" t="s">
        <v>14</v>
      </c>
      <c r="N117" s="24" t="s">
        <v>14</v>
      </c>
      <c r="O117" s="18">
        <f>SUM(Q117,S117)</f>
        <v>1</v>
      </c>
      <c r="P117" s="22">
        <f>SUM(R117,T117)</f>
        <v>5000</v>
      </c>
      <c r="Q117" s="21">
        <v>1</v>
      </c>
      <c r="R117" s="22">
        <v>5000</v>
      </c>
      <c r="S117" s="25" t="s">
        <v>14</v>
      </c>
      <c r="T117" s="26" t="s">
        <v>14</v>
      </c>
      <c r="U117" s="97"/>
    </row>
    <row r="118" spans="1:21" s="1" customFormat="1" ht="19.5" customHeight="1" hidden="1">
      <c r="A118" s="72" t="s">
        <v>345</v>
      </c>
      <c r="B118" s="21">
        <f t="shared" si="56"/>
        <v>1</v>
      </c>
      <c r="C118" s="19">
        <f t="shared" si="56"/>
        <v>4019</v>
      </c>
      <c r="D118" s="22" t="s">
        <v>14</v>
      </c>
      <c r="E118" s="21">
        <f t="shared" si="57"/>
        <v>1</v>
      </c>
      <c r="F118" s="22">
        <f t="shared" si="57"/>
        <v>4019</v>
      </c>
      <c r="G118" s="21" t="s">
        <v>14</v>
      </c>
      <c r="H118" s="24" t="s">
        <v>14</v>
      </c>
      <c r="I118" s="18">
        <f t="shared" si="58"/>
        <v>1</v>
      </c>
      <c r="J118" s="22">
        <f t="shared" si="59"/>
        <v>4019</v>
      </c>
      <c r="K118" s="21">
        <v>1</v>
      </c>
      <c r="L118" s="22">
        <v>4019</v>
      </c>
      <c r="M118" s="21" t="s">
        <v>14</v>
      </c>
      <c r="N118" s="24" t="s">
        <v>14</v>
      </c>
      <c r="O118" s="18" t="s">
        <v>14</v>
      </c>
      <c r="P118" s="22" t="s">
        <v>14</v>
      </c>
      <c r="Q118" s="21" t="s">
        <v>14</v>
      </c>
      <c r="R118" s="22" t="s">
        <v>14</v>
      </c>
      <c r="S118" s="25" t="s">
        <v>14</v>
      </c>
      <c r="T118" s="26" t="s">
        <v>14</v>
      </c>
      <c r="U118" s="97"/>
    </row>
    <row r="119" spans="1:21" s="1" customFormat="1" ht="19.5" customHeight="1" hidden="1">
      <c r="A119" s="72" t="s">
        <v>346</v>
      </c>
      <c r="B119" s="21">
        <f t="shared" si="56"/>
        <v>1</v>
      </c>
      <c r="C119" s="19">
        <f t="shared" si="56"/>
        <v>4573</v>
      </c>
      <c r="D119" s="22" t="s">
        <v>14</v>
      </c>
      <c r="E119" s="21">
        <f t="shared" si="57"/>
        <v>1</v>
      </c>
      <c r="F119" s="22">
        <f t="shared" si="57"/>
        <v>4573</v>
      </c>
      <c r="G119" s="21" t="s">
        <v>14</v>
      </c>
      <c r="H119" s="24" t="s">
        <v>14</v>
      </c>
      <c r="I119" s="18">
        <f t="shared" si="58"/>
        <v>1</v>
      </c>
      <c r="J119" s="22">
        <f t="shared" si="59"/>
        <v>4573</v>
      </c>
      <c r="K119" s="21">
        <v>1</v>
      </c>
      <c r="L119" s="22">
        <v>4573</v>
      </c>
      <c r="M119" s="21" t="s">
        <v>14</v>
      </c>
      <c r="N119" s="24" t="s">
        <v>14</v>
      </c>
      <c r="O119" s="18" t="s">
        <v>14</v>
      </c>
      <c r="P119" s="22" t="s">
        <v>14</v>
      </c>
      <c r="Q119" s="21" t="s">
        <v>14</v>
      </c>
      <c r="R119" s="22" t="s">
        <v>14</v>
      </c>
      <c r="S119" s="25" t="s">
        <v>14</v>
      </c>
      <c r="T119" s="26" t="s">
        <v>14</v>
      </c>
      <c r="U119" s="97"/>
    </row>
    <row r="120" spans="1:21" s="1" customFormat="1" ht="19.5" customHeight="1" hidden="1">
      <c r="A120" s="72" t="s">
        <v>347</v>
      </c>
      <c r="B120" s="21">
        <f t="shared" si="56"/>
        <v>2</v>
      </c>
      <c r="C120" s="19">
        <f t="shared" si="56"/>
        <v>6220</v>
      </c>
      <c r="D120" s="22" t="s">
        <v>14</v>
      </c>
      <c r="E120" s="21">
        <f t="shared" si="57"/>
        <v>2</v>
      </c>
      <c r="F120" s="22">
        <f t="shared" si="57"/>
        <v>6220</v>
      </c>
      <c r="G120" s="21" t="s">
        <v>14</v>
      </c>
      <c r="H120" s="24" t="s">
        <v>14</v>
      </c>
      <c r="I120" s="18">
        <f t="shared" si="58"/>
        <v>1</v>
      </c>
      <c r="J120" s="22">
        <f t="shared" si="59"/>
        <v>2617</v>
      </c>
      <c r="K120" s="21">
        <v>1</v>
      </c>
      <c r="L120" s="22">
        <v>2617</v>
      </c>
      <c r="M120" s="21" t="s">
        <v>14</v>
      </c>
      <c r="N120" s="24" t="s">
        <v>14</v>
      </c>
      <c r="O120" s="18">
        <f>SUM(Q120,S120)</f>
        <v>1</v>
      </c>
      <c r="P120" s="22">
        <f>SUM(R120,T120)</f>
        <v>3603</v>
      </c>
      <c r="Q120" s="21">
        <v>1</v>
      </c>
      <c r="R120" s="22">
        <v>3603</v>
      </c>
      <c r="S120" s="25" t="s">
        <v>14</v>
      </c>
      <c r="T120" s="26" t="s">
        <v>14</v>
      </c>
      <c r="U120" s="97"/>
    </row>
    <row r="121" spans="1:21" s="1" customFormat="1" ht="15.75" customHeight="1" hidden="1">
      <c r="A121" s="71" t="s">
        <v>348</v>
      </c>
      <c r="B121" s="21">
        <f>SUM(B122:B127)</f>
        <v>7</v>
      </c>
      <c r="C121" s="19">
        <f>SUM(C122:C127)</f>
        <v>40497</v>
      </c>
      <c r="D121" s="22" t="s">
        <v>14</v>
      </c>
      <c r="E121" s="18">
        <f>SUM(E122:E127)</f>
        <v>7</v>
      </c>
      <c r="F121" s="19">
        <f>SUM(F122:F127)</f>
        <v>40497</v>
      </c>
      <c r="G121" s="21" t="s">
        <v>14</v>
      </c>
      <c r="H121" s="24" t="s">
        <v>14</v>
      </c>
      <c r="I121" s="18">
        <f>SUM(I122:I127)</f>
        <v>4</v>
      </c>
      <c r="J121" s="19">
        <f>SUM(J122:J127)</f>
        <v>13684</v>
      </c>
      <c r="K121" s="18">
        <f>SUM(K122:K127)</f>
        <v>4</v>
      </c>
      <c r="L121" s="19">
        <f>SUM(L122:L127)</f>
        <v>13684</v>
      </c>
      <c r="M121" s="21" t="s">
        <v>14</v>
      </c>
      <c r="N121" s="24" t="s">
        <v>14</v>
      </c>
      <c r="O121" s="18">
        <f>SUM(O122:O127)</f>
        <v>3</v>
      </c>
      <c r="P121" s="19">
        <f>SUM(P122:P127)</f>
        <v>26813</v>
      </c>
      <c r="Q121" s="18">
        <f>SUM(Q122:Q127)</f>
        <v>3</v>
      </c>
      <c r="R121" s="19">
        <f>SUM(R122:R127)</f>
        <v>26813</v>
      </c>
      <c r="S121" s="25" t="s">
        <v>14</v>
      </c>
      <c r="T121" s="26" t="s">
        <v>14</v>
      </c>
      <c r="U121" s="97"/>
    </row>
    <row r="122" spans="1:21" s="1" customFormat="1" ht="19.5" customHeight="1" hidden="1">
      <c r="A122" s="72" t="s">
        <v>349</v>
      </c>
      <c r="B122" s="21">
        <f aca="true" t="shared" si="60" ref="B122:C127">SUM(E122,G122)</f>
        <v>1</v>
      </c>
      <c r="C122" s="19">
        <f t="shared" si="60"/>
        <v>4020</v>
      </c>
      <c r="D122" s="22" t="s">
        <v>14</v>
      </c>
      <c r="E122" s="21">
        <f aca="true" t="shared" si="61" ref="E122:F127">SUM(K122,Q122)</f>
        <v>1</v>
      </c>
      <c r="F122" s="22">
        <f t="shared" si="61"/>
        <v>4020</v>
      </c>
      <c r="G122" s="21" t="s">
        <v>14</v>
      </c>
      <c r="H122" s="24" t="s">
        <v>14</v>
      </c>
      <c r="I122" s="18">
        <f aca="true" t="shared" si="62" ref="I122:J124">SUM(K122,M122)</f>
        <v>1</v>
      </c>
      <c r="J122" s="22">
        <f t="shared" si="62"/>
        <v>4020</v>
      </c>
      <c r="K122" s="21">
        <v>1</v>
      </c>
      <c r="L122" s="22">
        <v>4020</v>
      </c>
      <c r="M122" s="21" t="s">
        <v>14</v>
      </c>
      <c r="N122" s="24" t="s">
        <v>14</v>
      </c>
      <c r="O122" s="18" t="s">
        <v>14</v>
      </c>
      <c r="P122" s="22" t="s">
        <v>14</v>
      </c>
      <c r="Q122" s="21" t="s">
        <v>14</v>
      </c>
      <c r="R122" s="22" t="s">
        <v>14</v>
      </c>
      <c r="S122" s="25" t="s">
        <v>14</v>
      </c>
      <c r="T122" s="26" t="s">
        <v>14</v>
      </c>
      <c r="U122" s="97"/>
    </row>
    <row r="123" spans="1:21" s="1" customFormat="1" ht="19.5" customHeight="1" hidden="1">
      <c r="A123" s="72" t="s">
        <v>350</v>
      </c>
      <c r="B123" s="21">
        <f t="shared" si="60"/>
        <v>1</v>
      </c>
      <c r="C123" s="19">
        <f t="shared" si="60"/>
        <v>719</v>
      </c>
      <c r="D123" s="22" t="s">
        <v>14</v>
      </c>
      <c r="E123" s="21">
        <f t="shared" si="61"/>
        <v>1</v>
      </c>
      <c r="F123" s="22">
        <f t="shared" si="61"/>
        <v>719</v>
      </c>
      <c r="G123" s="21" t="s">
        <v>14</v>
      </c>
      <c r="H123" s="24" t="s">
        <v>14</v>
      </c>
      <c r="I123" s="18">
        <f t="shared" si="62"/>
        <v>1</v>
      </c>
      <c r="J123" s="22">
        <f t="shared" si="62"/>
        <v>719</v>
      </c>
      <c r="K123" s="21">
        <v>1</v>
      </c>
      <c r="L123" s="22">
        <v>719</v>
      </c>
      <c r="M123" s="21" t="s">
        <v>14</v>
      </c>
      <c r="N123" s="24" t="s">
        <v>14</v>
      </c>
      <c r="O123" s="18" t="s">
        <v>14</v>
      </c>
      <c r="P123" s="22" t="s">
        <v>14</v>
      </c>
      <c r="Q123" s="21" t="s">
        <v>14</v>
      </c>
      <c r="R123" s="22" t="s">
        <v>14</v>
      </c>
      <c r="S123" s="25" t="s">
        <v>14</v>
      </c>
      <c r="T123" s="26" t="s">
        <v>14</v>
      </c>
      <c r="U123" s="97"/>
    </row>
    <row r="124" spans="1:21" s="1" customFormat="1" ht="19.5" customHeight="1" hidden="1">
      <c r="A124" s="72" t="s">
        <v>351</v>
      </c>
      <c r="B124" s="21">
        <f>SUM(E124,G124)</f>
        <v>1</v>
      </c>
      <c r="C124" s="19">
        <f>SUM(F124,H124)</f>
        <v>4920</v>
      </c>
      <c r="D124" s="22" t="s">
        <v>14</v>
      </c>
      <c r="E124" s="21">
        <f>SUM(K124,Q124)</f>
        <v>1</v>
      </c>
      <c r="F124" s="22">
        <f>SUM(L124,R124)</f>
        <v>4920</v>
      </c>
      <c r="G124" s="21" t="s">
        <v>14</v>
      </c>
      <c r="H124" s="24" t="s">
        <v>14</v>
      </c>
      <c r="I124" s="18">
        <f t="shared" si="62"/>
        <v>0</v>
      </c>
      <c r="J124" s="22">
        <f t="shared" si="62"/>
        <v>0</v>
      </c>
      <c r="K124" s="21" t="s">
        <v>14</v>
      </c>
      <c r="L124" s="22" t="s">
        <v>14</v>
      </c>
      <c r="M124" s="21" t="s">
        <v>14</v>
      </c>
      <c r="N124" s="24" t="s">
        <v>14</v>
      </c>
      <c r="O124" s="18">
        <f aca="true" t="shared" si="63" ref="O124:P126">SUM(Q124,S124)</f>
        <v>1</v>
      </c>
      <c r="P124" s="22">
        <f t="shared" si="63"/>
        <v>4920</v>
      </c>
      <c r="Q124" s="21">
        <v>1</v>
      </c>
      <c r="R124" s="22">
        <v>4920</v>
      </c>
      <c r="S124" s="25" t="s">
        <v>14</v>
      </c>
      <c r="T124" s="26" t="s">
        <v>14</v>
      </c>
      <c r="U124" s="97"/>
    </row>
    <row r="125" spans="1:21" s="1" customFormat="1" ht="19.5" customHeight="1" hidden="1">
      <c r="A125" s="72" t="s">
        <v>352</v>
      </c>
      <c r="B125" s="21">
        <f t="shared" si="60"/>
        <v>1</v>
      </c>
      <c r="C125" s="19">
        <f t="shared" si="60"/>
        <v>13234</v>
      </c>
      <c r="D125" s="22" t="s">
        <v>14</v>
      </c>
      <c r="E125" s="21">
        <f t="shared" si="61"/>
        <v>1</v>
      </c>
      <c r="F125" s="22">
        <f t="shared" si="61"/>
        <v>13234</v>
      </c>
      <c r="G125" s="21" t="s">
        <v>14</v>
      </c>
      <c r="H125" s="24" t="s">
        <v>14</v>
      </c>
      <c r="I125" s="18" t="s">
        <v>14</v>
      </c>
      <c r="J125" s="22" t="s">
        <v>14</v>
      </c>
      <c r="K125" s="21" t="s">
        <v>14</v>
      </c>
      <c r="L125" s="22" t="s">
        <v>14</v>
      </c>
      <c r="M125" s="21" t="s">
        <v>14</v>
      </c>
      <c r="N125" s="24" t="s">
        <v>14</v>
      </c>
      <c r="O125" s="18">
        <f t="shared" si="63"/>
        <v>1</v>
      </c>
      <c r="P125" s="22">
        <f t="shared" si="63"/>
        <v>13234</v>
      </c>
      <c r="Q125" s="21">
        <v>1</v>
      </c>
      <c r="R125" s="22">
        <v>13234</v>
      </c>
      <c r="S125" s="25" t="s">
        <v>14</v>
      </c>
      <c r="T125" s="26" t="s">
        <v>14</v>
      </c>
      <c r="U125" s="97"/>
    </row>
    <row r="126" spans="1:21" s="1" customFormat="1" ht="19.5" customHeight="1" hidden="1">
      <c r="A126" s="72" t="s">
        <v>353</v>
      </c>
      <c r="B126" s="21">
        <f t="shared" si="60"/>
        <v>2</v>
      </c>
      <c r="C126" s="19">
        <f t="shared" si="60"/>
        <v>11674</v>
      </c>
      <c r="D126" s="22" t="s">
        <v>14</v>
      </c>
      <c r="E126" s="21">
        <f t="shared" si="61"/>
        <v>2</v>
      </c>
      <c r="F126" s="22">
        <f t="shared" si="61"/>
        <v>11674</v>
      </c>
      <c r="G126" s="21" t="s">
        <v>14</v>
      </c>
      <c r="H126" s="24" t="s">
        <v>14</v>
      </c>
      <c r="I126" s="18">
        <f>SUM(K126,M126)</f>
        <v>1</v>
      </c>
      <c r="J126" s="22">
        <f>SUM(L126,N126)</f>
        <v>3015</v>
      </c>
      <c r="K126" s="21">
        <v>1</v>
      </c>
      <c r="L126" s="22">
        <v>3015</v>
      </c>
      <c r="M126" s="21" t="s">
        <v>14</v>
      </c>
      <c r="N126" s="24" t="s">
        <v>14</v>
      </c>
      <c r="O126" s="18">
        <f t="shared" si="63"/>
        <v>1</v>
      </c>
      <c r="P126" s="22">
        <f t="shared" si="63"/>
        <v>8659</v>
      </c>
      <c r="Q126" s="21">
        <v>1</v>
      </c>
      <c r="R126" s="22">
        <v>8659</v>
      </c>
      <c r="S126" s="25" t="s">
        <v>14</v>
      </c>
      <c r="T126" s="26" t="s">
        <v>14</v>
      </c>
      <c r="U126" s="97"/>
    </row>
    <row r="127" spans="1:21" s="1" customFormat="1" ht="19.5" customHeight="1" hidden="1">
      <c r="A127" s="72" t="s">
        <v>354</v>
      </c>
      <c r="B127" s="21">
        <f t="shared" si="60"/>
        <v>1</v>
      </c>
      <c r="C127" s="19">
        <f t="shared" si="60"/>
        <v>5930</v>
      </c>
      <c r="D127" s="22" t="s">
        <v>14</v>
      </c>
      <c r="E127" s="21">
        <f t="shared" si="61"/>
        <v>1</v>
      </c>
      <c r="F127" s="22">
        <f t="shared" si="61"/>
        <v>5930</v>
      </c>
      <c r="G127" s="21" t="s">
        <v>14</v>
      </c>
      <c r="H127" s="24" t="s">
        <v>14</v>
      </c>
      <c r="I127" s="18">
        <f>SUM(K127,M127)</f>
        <v>1</v>
      </c>
      <c r="J127" s="22">
        <f>SUM(L127,N127)</f>
        <v>5930</v>
      </c>
      <c r="K127" s="21">
        <v>1</v>
      </c>
      <c r="L127" s="22">
        <v>5930</v>
      </c>
      <c r="M127" s="21" t="s">
        <v>14</v>
      </c>
      <c r="N127" s="24" t="s">
        <v>14</v>
      </c>
      <c r="O127" s="18" t="s">
        <v>14</v>
      </c>
      <c r="P127" s="22" t="s">
        <v>14</v>
      </c>
      <c r="Q127" s="21" t="s">
        <v>14</v>
      </c>
      <c r="R127" s="22" t="s">
        <v>14</v>
      </c>
      <c r="S127" s="25" t="s">
        <v>14</v>
      </c>
      <c r="T127" s="26" t="s">
        <v>14</v>
      </c>
      <c r="U127" s="97"/>
    </row>
    <row r="128" spans="1:21" s="1" customFormat="1" ht="15.75" customHeight="1" hidden="1">
      <c r="A128" s="71" t="s">
        <v>355</v>
      </c>
      <c r="B128" s="21">
        <f>SUM(B129:B134)</f>
        <v>8</v>
      </c>
      <c r="C128" s="19">
        <f>SUM(C129:C134)</f>
        <v>56851</v>
      </c>
      <c r="D128" s="22" t="s">
        <v>14</v>
      </c>
      <c r="E128" s="18">
        <f aca="true" t="shared" si="64" ref="E128:R128">SUM(E129:E134)</f>
        <v>7</v>
      </c>
      <c r="F128" s="19">
        <f t="shared" si="64"/>
        <v>49651</v>
      </c>
      <c r="G128" s="18">
        <f t="shared" si="64"/>
        <v>1</v>
      </c>
      <c r="H128" s="23">
        <f t="shared" si="64"/>
        <v>7200</v>
      </c>
      <c r="I128" s="18">
        <f t="shared" si="64"/>
        <v>4</v>
      </c>
      <c r="J128" s="19">
        <f t="shared" si="64"/>
        <v>29124</v>
      </c>
      <c r="K128" s="18">
        <f t="shared" si="64"/>
        <v>3</v>
      </c>
      <c r="L128" s="19">
        <f t="shared" si="64"/>
        <v>21924</v>
      </c>
      <c r="M128" s="18">
        <f t="shared" si="64"/>
        <v>1</v>
      </c>
      <c r="N128" s="23">
        <f t="shared" si="64"/>
        <v>7200</v>
      </c>
      <c r="O128" s="18">
        <f t="shared" si="64"/>
        <v>3</v>
      </c>
      <c r="P128" s="19">
        <f t="shared" si="64"/>
        <v>20530</v>
      </c>
      <c r="Q128" s="18">
        <f t="shared" si="64"/>
        <v>3</v>
      </c>
      <c r="R128" s="19">
        <f t="shared" si="64"/>
        <v>20530</v>
      </c>
      <c r="S128" s="25" t="s">
        <v>14</v>
      </c>
      <c r="T128" s="26" t="s">
        <v>14</v>
      </c>
      <c r="U128" s="97"/>
    </row>
    <row r="129" spans="1:21" s="1" customFormat="1" ht="19.5" customHeight="1" hidden="1">
      <c r="A129" s="72" t="s">
        <v>356</v>
      </c>
      <c r="B129" s="21">
        <f>SUM(E129,G129)</f>
        <v>1</v>
      </c>
      <c r="C129" s="19">
        <f>SUM(F129,H129)</f>
        <v>12110</v>
      </c>
      <c r="D129" s="22"/>
      <c r="E129" s="21">
        <f aca="true" t="shared" si="65" ref="E129:F131">SUM(K129,Q129)</f>
        <v>1</v>
      </c>
      <c r="F129" s="22">
        <f t="shared" si="65"/>
        <v>12110</v>
      </c>
      <c r="G129" s="18"/>
      <c r="H129" s="23"/>
      <c r="I129" s="18"/>
      <c r="J129" s="19"/>
      <c r="K129" s="18"/>
      <c r="L129" s="19"/>
      <c r="M129" s="18"/>
      <c r="N129" s="23"/>
      <c r="O129" s="18">
        <f>SUM(Q129,S129)</f>
        <v>1</v>
      </c>
      <c r="P129" s="22">
        <f>SUM(R129,T129)</f>
        <v>12110</v>
      </c>
      <c r="Q129" s="21">
        <v>1</v>
      </c>
      <c r="R129" s="22">
        <v>12110</v>
      </c>
      <c r="S129" s="25"/>
      <c r="T129" s="26"/>
      <c r="U129" s="97"/>
    </row>
    <row r="130" spans="1:21" s="1" customFormat="1" ht="19.5" customHeight="1" hidden="1">
      <c r="A130" s="72" t="s">
        <v>357</v>
      </c>
      <c r="B130" s="21">
        <f aca="true" t="shared" si="66" ref="B130:C134">SUM(E130,G130)</f>
        <v>1</v>
      </c>
      <c r="C130" s="19">
        <f t="shared" si="66"/>
        <v>7854</v>
      </c>
      <c r="D130" s="22" t="s">
        <v>14</v>
      </c>
      <c r="E130" s="21">
        <f t="shared" si="65"/>
        <v>1</v>
      </c>
      <c r="F130" s="22">
        <f t="shared" si="65"/>
        <v>7854</v>
      </c>
      <c r="G130" s="21" t="s">
        <v>14</v>
      </c>
      <c r="H130" s="24" t="s">
        <v>14</v>
      </c>
      <c r="I130" s="18">
        <f aca="true" t="shared" si="67" ref="I130:J134">SUM(K130,M130)</f>
        <v>1</v>
      </c>
      <c r="J130" s="22">
        <f t="shared" si="67"/>
        <v>7854</v>
      </c>
      <c r="K130" s="21">
        <v>1</v>
      </c>
      <c r="L130" s="22">
        <v>7854</v>
      </c>
      <c r="M130" s="21" t="s">
        <v>14</v>
      </c>
      <c r="N130" s="24" t="s">
        <v>14</v>
      </c>
      <c r="O130" s="18" t="s">
        <v>14</v>
      </c>
      <c r="P130" s="22" t="s">
        <v>14</v>
      </c>
      <c r="Q130" s="21" t="s">
        <v>14</v>
      </c>
      <c r="R130" s="22" t="s">
        <v>14</v>
      </c>
      <c r="S130" s="25" t="s">
        <v>14</v>
      </c>
      <c r="T130" s="26" t="s">
        <v>14</v>
      </c>
      <c r="U130" s="97"/>
    </row>
    <row r="131" spans="1:21" s="1" customFormat="1" ht="19.5" customHeight="1" hidden="1">
      <c r="A131" s="72" t="s">
        <v>358</v>
      </c>
      <c r="B131" s="21">
        <f>SUM(E131,G131)</f>
        <v>1</v>
      </c>
      <c r="C131" s="19">
        <f>SUM(F131,H131)</f>
        <v>3500</v>
      </c>
      <c r="D131" s="22"/>
      <c r="E131" s="21">
        <f t="shared" si="65"/>
        <v>1</v>
      </c>
      <c r="F131" s="22">
        <f t="shared" si="65"/>
        <v>3500</v>
      </c>
      <c r="G131" s="21"/>
      <c r="H131" s="24"/>
      <c r="I131" s="18"/>
      <c r="J131" s="22"/>
      <c r="K131" s="21"/>
      <c r="L131" s="22"/>
      <c r="M131" s="21"/>
      <c r="N131" s="24"/>
      <c r="O131" s="18">
        <f>SUM(Q131,S131)</f>
        <v>1</v>
      </c>
      <c r="P131" s="22">
        <f>SUM(R131,T131)</f>
        <v>3500</v>
      </c>
      <c r="Q131" s="21">
        <v>1</v>
      </c>
      <c r="R131" s="22">
        <v>3500</v>
      </c>
      <c r="S131" s="25"/>
      <c r="T131" s="26"/>
      <c r="U131" s="97"/>
    </row>
    <row r="132" spans="1:21" s="1" customFormat="1" ht="19.5" customHeight="1" hidden="1">
      <c r="A132" s="72" t="s">
        <v>359</v>
      </c>
      <c r="B132" s="21">
        <f>SUM(E132,G132)</f>
        <v>2</v>
      </c>
      <c r="C132" s="19">
        <f>SUM(F132,H132)</f>
        <v>14397</v>
      </c>
      <c r="D132" s="22" t="s">
        <v>14</v>
      </c>
      <c r="E132" s="21">
        <v>1</v>
      </c>
      <c r="F132" s="22">
        <v>7197</v>
      </c>
      <c r="G132" s="21">
        <f>SUM(M132,S132)</f>
        <v>1</v>
      </c>
      <c r="H132" s="24">
        <f>SUM(N132,T132)</f>
        <v>7200</v>
      </c>
      <c r="I132" s="18">
        <f>SUM(K132,M132)</f>
        <v>1</v>
      </c>
      <c r="J132" s="22">
        <f>SUM(L132,N132)</f>
        <v>7200</v>
      </c>
      <c r="K132" s="21" t="s">
        <v>14</v>
      </c>
      <c r="L132" s="22" t="s">
        <v>14</v>
      </c>
      <c r="M132" s="21">
        <v>1</v>
      </c>
      <c r="N132" s="24">
        <v>7200</v>
      </c>
      <c r="O132" s="18" t="s">
        <v>14</v>
      </c>
      <c r="P132" s="22" t="s">
        <v>14</v>
      </c>
      <c r="Q132" s="21" t="s">
        <v>14</v>
      </c>
      <c r="R132" s="22" t="s">
        <v>14</v>
      </c>
      <c r="S132" s="25" t="s">
        <v>14</v>
      </c>
      <c r="T132" s="26" t="s">
        <v>14</v>
      </c>
      <c r="U132" s="97"/>
    </row>
    <row r="133" spans="1:21" s="1" customFormat="1" ht="19.5" customHeight="1" hidden="1">
      <c r="A133" s="72" t="s">
        <v>360</v>
      </c>
      <c r="B133" s="21">
        <f t="shared" si="66"/>
        <v>1</v>
      </c>
      <c r="C133" s="19">
        <f t="shared" si="66"/>
        <v>13612</v>
      </c>
      <c r="D133" s="22" t="s">
        <v>14</v>
      </c>
      <c r="E133" s="21">
        <f>SUM(K133,Q133)</f>
        <v>1</v>
      </c>
      <c r="F133" s="22">
        <f>SUM(L133,R133)</f>
        <v>13612</v>
      </c>
      <c r="G133" s="21" t="s">
        <v>14</v>
      </c>
      <c r="H133" s="24" t="s">
        <v>14</v>
      </c>
      <c r="I133" s="18">
        <f t="shared" si="67"/>
        <v>1</v>
      </c>
      <c r="J133" s="22">
        <f t="shared" si="67"/>
        <v>13612</v>
      </c>
      <c r="K133" s="21">
        <v>1</v>
      </c>
      <c r="L133" s="22">
        <v>13612</v>
      </c>
      <c r="M133" s="21" t="s">
        <v>14</v>
      </c>
      <c r="N133" s="24" t="s">
        <v>14</v>
      </c>
      <c r="O133" s="18" t="s">
        <v>14</v>
      </c>
      <c r="P133" s="22" t="s">
        <v>14</v>
      </c>
      <c r="Q133" s="21" t="s">
        <v>14</v>
      </c>
      <c r="R133" s="22" t="s">
        <v>14</v>
      </c>
      <c r="S133" s="25" t="s">
        <v>14</v>
      </c>
      <c r="T133" s="26" t="s">
        <v>14</v>
      </c>
      <c r="U133" s="97"/>
    </row>
    <row r="134" spans="1:21" s="1" customFormat="1" ht="19.5" customHeight="1" hidden="1">
      <c r="A134" s="72" t="s">
        <v>361</v>
      </c>
      <c r="B134" s="21">
        <f t="shared" si="66"/>
        <v>2</v>
      </c>
      <c r="C134" s="19">
        <f t="shared" si="66"/>
        <v>5378</v>
      </c>
      <c r="D134" s="22" t="s">
        <v>14</v>
      </c>
      <c r="E134" s="21">
        <f>SUM(K134,Q134)</f>
        <v>2</v>
      </c>
      <c r="F134" s="22">
        <f>SUM(L134,R134)</f>
        <v>5378</v>
      </c>
      <c r="G134" s="21" t="s">
        <v>14</v>
      </c>
      <c r="H134" s="24" t="s">
        <v>14</v>
      </c>
      <c r="I134" s="18">
        <f t="shared" si="67"/>
        <v>1</v>
      </c>
      <c r="J134" s="22">
        <f t="shared" si="67"/>
        <v>458</v>
      </c>
      <c r="K134" s="21">
        <v>1</v>
      </c>
      <c r="L134" s="22">
        <v>458</v>
      </c>
      <c r="M134" s="21" t="s">
        <v>14</v>
      </c>
      <c r="N134" s="24" t="s">
        <v>14</v>
      </c>
      <c r="O134" s="18">
        <f>SUM(Q134,S134)</f>
        <v>1</v>
      </c>
      <c r="P134" s="22">
        <f>SUM(R134,T134)</f>
        <v>4920</v>
      </c>
      <c r="Q134" s="21">
        <v>1</v>
      </c>
      <c r="R134" s="22">
        <v>4920</v>
      </c>
      <c r="S134" s="25" t="s">
        <v>14</v>
      </c>
      <c r="T134" s="26" t="s">
        <v>14</v>
      </c>
      <c r="U134" s="97"/>
    </row>
    <row r="135" spans="1:21" s="1" customFormat="1" ht="15.75" customHeight="1" hidden="1">
      <c r="A135" s="71" t="s">
        <v>362</v>
      </c>
      <c r="B135" s="21">
        <f>SUM(B136:B146)</f>
        <v>12</v>
      </c>
      <c r="C135" s="19">
        <f>SUM(C136:C146)</f>
        <v>57186</v>
      </c>
      <c r="D135" s="22" t="s">
        <v>14</v>
      </c>
      <c r="E135" s="18">
        <f aca="true" t="shared" si="68" ref="E135:L135">SUM(E136:E146)</f>
        <v>12</v>
      </c>
      <c r="F135" s="19">
        <f t="shared" si="68"/>
        <v>57186</v>
      </c>
      <c r="G135" s="21" t="s">
        <v>14</v>
      </c>
      <c r="H135" s="24" t="s">
        <v>14</v>
      </c>
      <c r="I135" s="18">
        <f t="shared" si="68"/>
        <v>10</v>
      </c>
      <c r="J135" s="19">
        <f t="shared" si="68"/>
        <v>48765</v>
      </c>
      <c r="K135" s="18">
        <f t="shared" si="68"/>
        <v>10</v>
      </c>
      <c r="L135" s="19">
        <f t="shared" si="68"/>
        <v>48765</v>
      </c>
      <c r="M135" s="21" t="s">
        <v>14</v>
      </c>
      <c r="N135" s="24" t="s">
        <v>14</v>
      </c>
      <c r="O135" s="18" t="s">
        <v>14</v>
      </c>
      <c r="P135" s="22" t="s">
        <v>14</v>
      </c>
      <c r="Q135" s="21" t="s">
        <v>14</v>
      </c>
      <c r="R135" s="22" t="s">
        <v>14</v>
      </c>
      <c r="S135" s="25" t="s">
        <v>14</v>
      </c>
      <c r="T135" s="26" t="s">
        <v>14</v>
      </c>
      <c r="U135" s="97"/>
    </row>
    <row r="136" spans="1:21" s="1" customFormat="1" ht="19.5" customHeight="1" hidden="1">
      <c r="A136" s="72" t="s">
        <v>363</v>
      </c>
      <c r="B136" s="21">
        <f aca="true" t="shared" si="69" ref="B136:B146">SUM(E136,G136)</f>
        <v>1</v>
      </c>
      <c r="C136" s="19">
        <f aca="true" t="shared" si="70" ref="C136:C146">SUM(F136,H136)</f>
        <v>4719</v>
      </c>
      <c r="D136" s="22" t="s">
        <v>14</v>
      </c>
      <c r="E136" s="21">
        <f aca="true" t="shared" si="71" ref="E136:E146">SUM(K136,Q136)</f>
        <v>1</v>
      </c>
      <c r="F136" s="22">
        <f aca="true" t="shared" si="72" ref="F136:F146">SUM(L136,R136)</f>
        <v>4719</v>
      </c>
      <c r="G136" s="21" t="s">
        <v>14</v>
      </c>
      <c r="H136" s="24" t="s">
        <v>14</v>
      </c>
      <c r="I136" s="18">
        <f aca="true" t="shared" si="73" ref="I136:I146">SUM(K136,M136)</f>
        <v>1</v>
      </c>
      <c r="J136" s="22">
        <f aca="true" t="shared" si="74" ref="J136:J146">SUM(L136,N136)</f>
        <v>4719</v>
      </c>
      <c r="K136" s="21">
        <v>1</v>
      </c>
      <c r="L136" s="22">
        <v>4719</v>
      </c>
      <c r="M136" s="21" t="s">
        <v>14</v>
      </c>
      <c r="N136" s="24" t="s">
        <v>14</v>
      </c>
      <c r="O136" s="18" t="s">
        <v>14</v>
      </c>
      <c r="P136" s="22" t="s">
        <v>14</v>
      </c>
      <c r="Q136" s="21" t="s">
        <v>14</v>
      </c>
      <c r="R136" s="22" t="s">
        <v>14</v>
      </c>
      <c r="S136" s="25" t="s">
        <v>14</v>
      </c>
      <c r="T136" s="26" t="s">
        <v>14</v>
      </c>
      <c r="U136" s="97"/>
    </row>
    <row r="137" spans="1:21" s="1" customFormat="1" ht="19.5" customHeight="1" hidden="1">
      <c r="A137" s="72" t="s">
        <v>364</v>
      </c>
      <c r="B137" s="21">
        <f t="shared" si="69"/>
        <v>1</v>
      </c>
      <c r="C137" s="19">
        <f t="shared" si="70"/>
        <v>3016</v>
      </c>
      <c r="D137" s="22" t="s">
        <v>14</v>
      </c>
      <c r="E137" s="21">
        <f t="shared" si="71"/>
        <v>1</v>
      </c>
      <c r="F137" s="22">
        <f t="shared" si="72"/>
        <v>3016</v>
      </c>
      <c r="G137" s="21" t="s">
        <v>14</v>
      </c>
      <c r="H137" s="24" t="s">
        <v>14</v>
      </c>
      <c r="I137" s="18">
        <f t="shared" si="73"/>
        <v>1</v>
      </c>
      <c r="J137" s="22">
        <f t="shared" si="74"/>
        <v>3016</v>
      </c>
      <c r="K137" s="21">
        <v>1</v>
      </c>
      <c r="L137" s="22">
        <v>3016</v>
      </c>
      <c r="M137" s="21" t="s">
        <v>14</v>
      </c>
      <c r="N137" s="24" t="s">
        <v>14</v>
      </c>
      <c r="O137" s="18" t="s">
        <v>14</v>
      </c>
      <c r="P137" s="22" t="s">
        <v>14</v>
      </c>
      <c r="Q137" s="21" t="s">
        <v>14</v>
      </c>
      <c r="R137" s="22" t="s">
        <v>14</v>
      </c>
      <c r="S137" s="25" t="s">
        <v>14</v>
      </c>
      <c r="T137" s="26" t="s">
        <v>14</v>
      </c>
      <c r="U137" s="97"/>
    </row>
    <row r="138" spans="1:21" s="1" customFormat="1" ht="19.5" customHeight="1" hidden="1">
      <c r="A138" s="72" t="s">
        <v>365</v>
      </c>
      <c r="B138" s="21">
        <f>SUM(E138,G138)</f>
        <v>2</v>
      </c>
      <c r="C138" s="19">
        <f>SUM(F138,H138)</f>
        <v>16573</v>
      </c>
      <c r="D138" s="22" t="s">
        <v>14</v>
      </c>
      <c r="E138" s="21">
        <f>SUM(K138,Q138)</f>
        <v>2</v>
      </c>
      <c r="F138" s="22">
        <f>SUM(L138,R138)</f>
        <v>16573</v>
      </c>
      <c r="G138" s="21"/>
      <c r="H138" s="24"/>
      <c r="I138" s="18">
        <f>SUM(K138,M138)</f>
        <v>1</v>
      </c>
      <c r="J138" s="22">
        <f>SUM(L138,N138)</f>
        <v>13073</v>
      </c>
      <c r="K138" s="21">
        <v>1</v>
      </c>
      <c r="L138" s="22">
        <v>13073</v>
      </c>
      <c r="M138" s="21"/>
      <c r="N138" s="24"/>
      <c r="O138" s="18">
        <f>SUM(Q138,S138)</f>
        <v>1</v>
      </c>
      <c r="P138" s="22">
        <f>SUM(R138,T138)</f>
        <v>3500</v>
      </c>
      <c r="Q138" s="21">
        <v>1</v>
      </c>
      <c r="R138" s="22">
        <v>3500</v>
      </c>
      <c r="S138" s="25"/>
      <c r="T138" s="26"/>
      <c r="U138" s="97"/>
    </row>
    <row r="139" spans="1:21" s="1" customFormat="1" ht="19.5" customHeight="1" hidden="1">
      <c r="A139" s="72" t="s">
        <v>366</v>
      </c>
      <c r="B139" s="21">
        <f t="shared" si="69"/>
        <v>1</v>
      </c>
      <c r="C139" s="19">
        <f t="shared" si="70"/>
        <v>4225</v>
      </c>
      <c r="D139" s="22" t="s">
        <v>14</v>
      </c>
      <c r="E139" s="21">
        <f t="shared" si="71"/>
        <v>1</v>
      </c>
      <c r="F139" s="22">
        <f t="shared" si="72"/>
        <v>4225</v>
      </c>
      <c r="G139" s="21" t="s">
        <v>14</v>
      </c>
      <c r="H139" s="24" t="s">
        <v>14</v>
      </c>
      <c r="I139" s="18">
        <f t="shared" si="73"/>
        <v>1</v>
      </c>
      <c r="J139" s="22">
        <f t="shared" si="74"/>
        <v>4225</v>
      </c>
      <c r="K139" s="21">
        <v>1</v>
      </c>
      <c r="L139" s="22">
        <v>4225</v>
      </c>
      <c r="M139" s="21" t="s">
        <v>14</v>
      </c>
      <c r="N139" s="24" t="s">
        <v>14</v>
      </c>
      <c r="O139" s="18" t="s">
        <v>14</v>
      </c>
      <c r="P139" s="22" t="s">
        <v>14</v>
      </c>
      <c r="Q139" s="21" t="s">
        <v>14</v>
      </c>
      <c r="R139" s="22" t="s">
        <v>14</v>
      </c>
      <c r="S139" s="25" t="s">
        <v>14</v>
      </c>
      <c r="T139" s="26" t="s">
        <v>14</v>
      </c>
      <c r="U139" s="97"/>
    </row>
    <row r="140" spans="1:21" s="1" customFormat="1" ht="19.5" customHeight="1" hidden="1">
      <c r="A140" s="72" t="s">
        <v>367</v>
      </c>
      <c r="B140" s="21">
        <f t="shared" si="69"/>
        <v>1</v>
      </c>
      <c r="C140" s="19">
        <f t="shared" si="70"/>
        <v>3468</v>
      </c>
      <c r="D140" s="22" t="s">
        <v>14</v>
      </c>
      <c r="E140" s="21">
        <f t="shared" si="71"/>
        <v>1</v>
      </c>
      <c r="F140" s="22">
        <f t="shared" si="72"/>
        <v>3468</v>
      </c>
      <c r="G140" s="21" t="s">
        <v>14</v>
      </c>
      <c r="H140" s="24" t="s">
        <v>14</v>
      </c>
      <c r="I140" s="18">
        <f t="shared" si="73"/>
        <v>1</v>
      </c>
      <c r="J140" s="22">
        <f t="shared" si="74"/>
        <v>3468</v>
      </c>
      <c r="K140" s="21">
        <v>1</v>
      </c>
      <c r="L140" s="22">
        <v>3468</v>
      </c>
      <c r="M140" s="21" t="s">
        <v>14</v>
      </c>
      <c r="N140" s="24" t="s">
        <v>14</v>
      </c>
      <c r="O140" s="18" t="s">
        <v>14</v>
      </c>
      <c r="P140" s="22" t="s">
        <v>14</v>
      </c>
      <c r="Q140" s="21" t="s">
        <v>14</v>
      </c>
      <c r="R140" s="22" t="s">
        <v>14</v>
      </c>
      <c r="S140" s="25" t="s">
        <v>14</v>
      </c>
      <c r="T140" s="26" t="s">
        <v>14</v>
      </c>
      <c r="U140" s="97"/>
    </row>
    <row r="141" spans="1:21" s="1" customFormat="1" ht="19.5" customHeight="1" hidden="1">
      <c r="A141" s="72" t="s">
        <v>368</v>
      </c>
      <c r="B141" s="21">
        <f>SUM(E141,G141)</f>
        <v>1</v>
      </c>
      <c r="C141" s="19">
        <f>SUM(F141,H141)</f>
        <v>4921</v>
      </c>
      <c r="D141" s="22" t="s">
        <v>14</v>
      </c>
      <c r="E141" s="21">
        <f>SUM(K141,Q141)</f>
        <v>1</v>
      </c>
      <c r="F141" s="22">
        <f>SUM(L141,R141)</f>
        <v>4921</v>
      </c>
      <c r="G141" s="21" t="s">
        <v>14</v>
      </c>
      <c r="H141" s="24" t="s">
        <v>14</v>
      </c>
      <c r="I141" s="18"/>
      <c r="J141" s="22"/>
      <c r="K141" s="21"/>
      <c r="L141" s="22"/>
      <c r="M141" s="21"/>
      <c r="N141" s="24"/>
      <c r="O141" s="18">
        <f>SUM(Q141,S141)</f>
        <v>1</v>
      </c>
      <c r="P141" s="22">
        <f>SUM(R141,T141)</f>
        <v>4921</v>
      </c>
      <c r="Q141" s="21">
        <v>1</v>
      </c>
      <c r="R141" s="22">
        <v>4921</v>
      </c>
      <c r="S141" s="25"/>
      <c r="T141" s="26"/>
      <c r="U141" s="97"/>
    </row>
    <row r="142" spans="1:21" s="1" customFormat="1" ht="19.5" customHeight="1" hidden="1">
      <c r="A142" s="72" t="s">
        <v>369</v>
      </c>
      <c r="B142" s="21">
        <f t="shared" si="69"/>
        <v>1</v>
      </c>
      <c r="C142" s="19">
        <f t="shared" si="70"/>
        <v>5491</v>
      </c>
      <c r="D142" s="22" t="s">
        <v>14</v>
      </c>
      <c r="E142" s="21">
        <f t="shared" si="71"/>
        <v>1</v>
      </c>
      <c r="F142" s="22">
        <f t="shared" si="72"/>
        <v>5491</v>
      </c>
      <c r="G142" s="21" t="s">
        <v>14</v>
      </c>
      <c r="H142" s="24" t="s">
        <v>14</v>
      </c>
      <c r="I142" s="18">
        <f t="shared" si="73"/>
        <v>1</v>
      </c>
      <c r="J142" s="22">
        <f t="shared" si="74"/>
        <v>5491</v>
      </c>
      <c r="K142" s="21">
        <v>1</v>
      </c>
      <c r="L142" s="22">
        <v>5491</v>
      </c>
      <c r="M142" s="21" t="s">
        <v>14</v>
      </c>
      <c r="N142" s="24" t="s">
        <v>14</v>
      </c>
      <c r="O142" s="18" t="s">
        <v>14</v>
      </c>
      <c r="P142" s="22" t="s">
        <v>14</v>
      </c>
      <c r="Q142" s="21" t="s">
        <v>14</v>
      </c>
      <c r="R142" s="22" t="s">
        <v>14</v>
      </c>
      <c r="S142" s="25" t="s">
        <v>14</v>
      </c>
      <c r="T142" s="26" t="s">
        <v>14</v>
      </c>
      <c r="U142" s="97"/>
    </row>
    <row r="143" spans="1:21" s="1" customFormat="1" ht="19.5" customHeight="1" hidden="1">
      <c r="A143" s="72" t="s">
        <v>370</v>
      </c>
      <c r="B143" s="21">
        <f t="shared" si="69"/>
        <v>1</v>
      </c>
      <c r="C143" s="19">
        <f t="shared" si="70"/>
        <v>3622</v>
      </c>
      <c r="D143" s="22"/>
      <c r="E143" s="21">
        <f t="shared" si="71"/>
        <v>1</v>
      </c>
      <c r="F143" s="22">
        <f t="shared" si="72"/>
        <v>3622</v>
      </c>
      <c r="G143" s="21"/>
      <c r="H143" s="24"/>
      <c r="I143" s="18">
        <f t="shared" si="73"/>
        <v>1</v>
      </c>
      <c r="J143" s="22">
        <f t="shared" si="74"/>
        <v>3622</v>
      </c>
      <c r="K143" s="21">
        <v>1</v>
      </c>
      <c r="L143" s="22">
        <v>3622</v>
      </c>
      <c r="M143" s="21" t="s">
        <v>14</v>
      </c>
      <c r="N143" s="24" t="s">
        <v>14</v>
      </c>
      <c r="O143" s="18" t="s">
        <v>14</v>
      </c>
      <c r="P143" s="22" t="s">
        <v>14</v>
      </c>
      <c r="Q143" s="21" t="s">
        <v>14</v>
      </c>
      <c r="R143" s="22" t="s">
        <v>14</v>
      </c>
      <c r="S143" s="25" t="s">
        <v>14</v>
      </c>
      <c r="T143" s="26" t="s">
        <v>14</v>
      </c>
      <c r="U143" s="97"/>
    </row>
    <row r="144" spans="1:21" s="1" customFormat="1" ht="19.5" customHeight="1" hidden="1">
      <c r="A144" s="72" t="s">
        <v>371</v>
      </c>
      <c r="B144" s="21">
        <f t="shared" si="69"/>
        <v>1</v>
      </c>
      <c r="C144" s="19">
        <f t="shared" si="70"/>
        <v>4020</v>
      </c>
      <c r="D144" s="22" t="s">
        <v>14</v>
      </c>
      <c r="E144" s="21">
        <f t="shared" si="71"/>
        <v>1</v>
      </c>
      <c r="F144" s="22">
        <f t="shared" si="72"/>
        <v>4020</v>
      </c>
      <c r="G144" s="21">
        <f>SUM(M144,S144)</f>
        <v>0</v>
      </c>
      <c r="H144" s="24">
        <f>SUM(N144,T144)</f>
        <v>0</v>
      </c>
      <c r="I144" s="18">
        <f t="shared" si="73"/>
        <v>1</v>
      </c>
      <c r="J144" s="22">
        <f t="shared" si="74"/>
        <v>4020</v>
      </c>
      <c r="K144" s="21">
        <v>1</v>
      </c>
      <c r="L144" s="22">
        <v>4020</v>
      </c>
      <c r="M144" s="21" t="s">
        <v>14</v>
      </c>
      <c r="N144" s="24" t="s">
        <v>14</v>
      </c>
      <c r="O144" s="18" t="s">
        <v>14</v>
      </c>
      <c r="P144" s="22" t="s">
        <v>14</v>
      </c>
      <c r="Q144" s="21" t="s">
        <v>14</v>
      </c>
      <c r="R144" s="22" t="s">
        <v>14</v>
      </c>
      <c r="S144" s="25" t="s">
        <v>14</v>
      </c>
      <c r="T144" s="26" t="s">
        <v>14</v>
      </c>
      <c r="U144" s="97"/>
    </row>
    <row r="145" spans="1:21" s="1" customFormat="1" ht="19.5" customHeight="1" hidden="1">
      <c r="A145" s="72" t="s">
        <v>372</v>
      </c>
      <c r="B145" s="21">
        <f t="shared" si="69"/>
        <v>1</v>
      </c>
      <c r="C145" s="19">
        <f t="shared" si="70"/>
        <v>4515</v>
      </c>
      <c r="D145" s="22" t="s">
        <v>14</v>
      </c>
      <c r="E145" s="21">
        <f t="shared" si="71"/>
        <v>1</v>
      </c>
      <c r="F145" s="22">
        <f t="shared" si="72"/>
        <v>4515</v>
      </c>
      <c r="G145" s="21" t="s">
        <v>14</v>
      </c>
      <c r="H145" s="24" t="s">
        <v>14</v>
      </c>
      <c r="I145" s="18">
        <f t="shared" si="73"/>
        <v>1</v>
      </c>
      <c r="J145" s="22">
        <f t="shared" si="74"/>
        <v>4515</v>
      </c>
      <c r="K145" s="21">
        <v>1</v>
      </c>
      <c r="L145" s="22">
        <v>4515</v>
      </c>
      <c r="M145" s="21" t="s">
        <v>14</v>
      </c>
      <c r="N145" s="24" t="s">
        <v>14</v>
      </c>
      <c r="O145" s="18" t="s">
        <v>14</v>
      </c>
      <c r="P145" s="22" t="s">
        <v>14</v>
      </c>
      <c r="Q145" s="21" t="s">
        <v>14</v>
      </c>
      <c r="R145" s="22" t="s">
        <v>14</v>
      </c>
      <c r="S145" s="25" t="s">
        <v>14</v>
      </c>
      <c r="T145" s="26" t="s">
        <v>14</v>
      </c>
      <c r="U145" s="97"/>
    </row>
    <row r="146" spans="1:21" s="1" customFormat="1" ht="19.5" customHeight="1" hidden="1">
      <c r="A146" s="72" t="s">
        <v>373</v>
      </c>
      <c r="B146" s="21">
        <f t="shared" si="69"/>
        <v>1</v>
      </c>
      <c r="C146" s="19">
        <f t="shared" si="70"/>
        <v>2616</v>
      </c>
      <c r="D146" s="22" t="s">
        <v>14</v>
      </c>
      <c r="E146" s="21">
        <f t="shared" si="71"/>
        <v>1</v>
      </c>
      <c r="F146" s="22">
        <f t="shared" si="72"/>
        <v>2616</v>
      </c>
      <c r="G146" s="21" t="s">
        <v>14</v>
      </c>
      <c r="H146" s="24" t="s">
        <v>14</v>
      </c>
      <c r="I146" s="18">
        <f t="shared" si="73"/>
        <v>1</v>
      </c>
      <c r="J146" s="22">
        <f t="shared" si="74"/>
        <v>2616</v>
      </c>
      <c r="K146" s="21">
        <v>1</v>
      </c>
      <c r="L146" s="22">
        <v>2616</v>
      </c>
      <c r="M146" s="21" t="s">
        <v>14</v>
      </c>
      <c r="N146" s="24" t="s">
        <v>14</v>
      </c>
      <c r="O146" s="18" t="s">
        <v>14</v>
      </c>
      <c r="P146" s="22" t="s">
        <v>14</v>
      </c>
      <c r="Q146" s="21" t="s">
        <v>14</v>
      </c>
      <c r="R146" s="22" t="s">
        <v>14</v>
      </c>
      <c r="S146" s="25" t="s">
        <v>14</v>
      </c>
      <c r="T146" s="26" t="s">
        <v>14</v>
      </c>
      <c r="U146" s="97"/>
    </row>
    <row r="147" spans="1:21" s="1" customFormat="1" ht="15.75" customHeight="1" hidden="1">
      <c r="A147" s="71" t="s">
        <v>374</v>
      </c>
      <c r="B147" s="21">
        <f>SUM(B148:B154)</f>
        <v>8</v>
      </c>
      <c r="C147" s="19">
        <f>SUM(C148:C154)</f>
        <v>60476.899999999994</v>
      </c>
      <c r="D147" s="22" t="s">
        <v>14</v>
      </c>
      <c r="E147" s="18">
        <f>SUM(E148:E154)</f>
        <v>8</v>
      </c>
      <c r="F147" s="19">
        <f>SUM(F148:F154)</f>
        <v>60476.899999999994</v>
      </c>
      <c r="G147" s="21" t="s">
        <v>14</v>
      </c>
      <c r="H147" s="24" t="s">
        <v>14</v>
      </c>
      <c r="I147" s="18">
        <f>SUM(I148:I154)</f>
        <v>4</v>
      </c>
      <c r="J147" s="19">
        <f>SUM(J148:J154)</f>
        <v>42114.899999999994</v>
      </c>
      <c r="K147" s="18">
        <f>SUM(K148:K154)</f>
        <v>4</v>
      </c>
      <c r="L147" s="19">
        <f>SUM(L148:L154)</f>
        <v>42114.899999999994</v>
      </c>
      <c r="M147" s="21" t="s">
        <v>14</v>
      </c>
      <c r="N147" s="24" t="s">
        <v>14</v>
      </c>
      <c r="O147" s="18">
        <f>SUM(O148:O154)</f>
        <v>4</v>
      </c>
      <c r="P147" s="19">
        <f>SUM(P148:P154)</f>
        <v>18362</v>
      </c>
      <c r="Q147" s="18">
        <f>SUM(Q148:Q154)</f>
        <v>4</v>
      </c>
      <c r="R147" s="19">
        <f>SUM(R148:R154)</f>
        <v>18362</v>
      </c>
      <c r="S147" s="25" t="s">
        <v>14</v>
      </c>
      <c r="T147" s="26" t="s">
        <v>14</v>
      </c>
      <c r="U147" s="97"/>
    </row>
    <row r="148" spans="1:22" s="4" customFormat="1" ht="19.5" customHeight="1" hidden="1">
      <c r="A148" s="73" t="s">
        <v>375</v>
      </c>
      <c r="B148" s="29">
        <f aca="true" t="shared" si="75" ref="B148:C154">SUM(E148,G148)</f>
        <v>1</v>
      </c>
      <c r="C148" s="28">
        <f t="shared" si="75"/>
        <v>1287</v>
      </c>
      <c r="D148" s="30" t="s">
        <v>17</v>
      </c>
      <c r="E148" s="29">
        <f aca="true" t="shared" si="76" ref="E148:F154">SUM(K148,Q148)</f>
        <v>1</v>
      </c>
      <c r="F148" s="30">
        <f t="shared" si="76"/>
        <v>1287</v>
      </c>
      <c r="G148" s="29" t="s">
        <v>17</v>
      </c>
      <c r="H148" s="74" t="s">
        <v>17</v>
      </c>
      <c r="I148" s="27" t="s">
        <v>17</v>
      </c>
      <c r="J148" s="30" t="s">
        <v>17</v>
      </c>
      <c r="K148" s="29" t="s">
        <v>17</v>
      </c>
      <c r="L148" s="30" t="s">
        <v>17</v>
      </c>
      <c r="M148" s="29" t="s">
        <v>17</v>
      </c>
      <c r="N148" s="74" t="s">
        <v>17</v>
      </c>
      <c r="O148" s="27">
        <f aca="true" t="shared" si="77" ref="O148:P153">SUM(Q148,S148)</f>
        <v>1</v>
      </c>
      <c r="P148" s="30">
        <f t="shared" si="77"/>
        <v>1287</v>
      </c>
      <c r="Q148" s="29">
        <v>1</v>
      </c>
      <c r="R148" s="30">
        <v>1287</v>
      </c>
      <c r="S148" s="75" t="s">
        <v>17</v>
      </c>
      <c r="T148" s="76" t="s">
        <v>17</v>
      </c>
      <c r="U148" s="98"/>
      <c r="V148" s="1"/>
    </row>
    <row r="149" spans="1:21" s="1" customFormat="1" ht="19.5" customHeight="1" hidden="1">
      <c r="A149" s="72" t="s">
        <v>376</v>
      </c>
      <c r="B149" s="21">
        <f t="shared" si="75"/>
        <v>1</v>
      </c>
      <c r="C149" s="19">
        <f t="shared" si="75"/>
        <v>4020.5</v>
      </c>
      <c r="D149" s="22" t="s">
        <v>14</v>
      </c>
      <c r="E149" s="21">
        <f t="shared" si="76"/>
        <v>1</v>
      </c>
      <c r="F149" s="22">
        <f t="shared" si="76"/>
        <v>4020.5</v>
      </c>
      <c r="G149" s="21" t="s">
        <v>14</v>
      </c>
      <c r="H149" s="24" t="s">
        <v>14</v>
      </c>
      <c r="I149" s="18">
        <f aca="true" t="shared" si="78" ref="I149:J154">SUM(K149,M149)</f>
        <v>1</v>
      </c>
      <c r="J149" s="22">
        <f t="shared" si="78"/>
        <v>4020.5</v>
      </c>
      <c r="K149" s="21">
        <v>1</v>
      </c>
      <c r="L149" s="22">
        <v>4020.5</v>
      </c>
      <c r="M149" s="21" t="s">
        <v>14</v>
      </c>
      <c r="N149" s="24" t="s">
        <v>14</v>
      </c>
      <c r="O149" s="18">
        <f t="shared" si="77"/>
        <v>0</v>
      </c>
      <c r="P149" s="22">
        <f t="shared" si="77"/>
        <v>0</v>
      </c>
      <c r="Q149" s="21" t="s">
        <v>14</v>
      </c>
      <c r="R149" s="22" t="s">
        <v>14</v>
      </c>
      <c r="S149" s="25" t="s">
        <v>14</v>
      </c>
      <c r="T149" s="26" t="s">
        <v>14</v>
      </c>
      <c r="U149" s="97"/>
    </row>
    <row r="150" spans="1:21" s="1" customFormat="1" ht="19.5" customHeight="1" hidden="1">
      <c r="A150" s="72" t="s">
        <v>377</v>
      </c>
      <c r="B150" s="21">
        <f aca="true" t="shared" si="79" ref="B150:C152">SUM(E150,G150)</f>
        <v>1</v>
      </c>
      <c r="C150" s="19">
        <f t="shared" si="79"/>
        <v>3500</v>
      </c>
      <c r="D150" s="22" t="s">
        <v>14</v>
      </c>
      <c r="E150" s="21">
        <f aca="true" t="shared" si="80" ref="E150:F152">SUM(K150,Q150)</f>
        <v>1</v>
      </c>
      <c r="F150" s="22">
        <f t="shared" si="80"/>
        <v>3500</v>
      </c>
      <c r="G150" s="21"/>
      <c r="H150" s="24"/>
      <c r="I150" s="18">
        <f aca="true" t="shared" si="81" ref="I150:J152">SUM(K150,M150)</f>
        <v>0</v>
      </c>
      <c r="J150" s="22">
        <f t="shared" si="81"/>
        <v>0</v>
      </c>
      <c r="K150" s="21"/>
      <c r="L150" s="22"/>
      <c r="M150" s="21"/>
      <c r="N150" s="24"/>
      <c r="O150" s="18">
        <f t="shared" si="77"/>
        <v>1</v>
      </c>
      <c r="P150" s="22">
        <f t="shared" si="77"/>
        <v>3500</v>
      </c>
      <c r="Q150" s="21">
        <v>1</v>
      </c>
      <c r="R150" s="22">
        <v>3500</v>
      </c>
      <c r="S150" s="25"/>
      <c r="T150" s="26"/>
      <c r="U150" s="97"/>
    </row>
    <row r="151" spans="1:21" s="1" customFormat="1" ht="19.5" customHeight="1" hidden="1">
      <c r="A151" s="72" t="s">
        <v>378</v>
      </c>
      <c r="B151" s="21">
        <f t="shared" si="79"/>
        <v>1</v>
      </c>
      <c r="C151" s="19">
        <f t="shared" si="79"/>
        <v>13920</v>
      </c>
      <c r="D151" s="22" t="s">
        <v>14</v>
      </c>
      <c r="E151" s="21">
        <f t="shared" si="80"/>
        <v>1</v>
      </c>
      <c r="F151" s="22">
        <f t="shared" si="80"/>
        <v>13920</v>
      </c>
      <c r="G151" s="21"/>
      <c r="H151" s="24"/>
      <c r="I151" s="18">
        <f t="shared" si="81"/>
        <v>1</v>
      </c>
      <c r="J151" s="22">
        <f t="shared" si="81"/>
        <v>13920</v>
      </c>
      <c r="K151" s="21">
        <v>1</v>
      </c>
      <c r="L151" s="22">
        <v>13920</v>
      </c>
      <c r="M151" s="21"/>
      <c r="N151" s="24"/>
      <c r="O151" s="18">
        <f t="shared" si="77"/>
        <v>0</v>
      </c>
      <c r="P151" s="22">
        <f t="shared" si="77"/>
        <v>0</v>
      </c>
      <c r="Q151" s="21"/>
      <c r="R151" s="22"/>
      <c r="S151" s="25"/>
      <c r="T151" s="26"/>
      <c r="U151" s="97"/>
    </row>
    <row r="152" spans="1:21" s="1" customFormat="1" ht="19.5" customHeight="1" hidden="1">
      <c r="A152" s="72" t="s">
        <v>379</v>
      </c>
      <c r="B152" s="21">
        <f t="shared" si="79"/>
        <v>1</v>
      </c>
      <c r="C152" s="19">
        <f t="shared" si="79"/>
        <v>4921</v>
      </c>
      <c r="D152" s="22" t="s">
        <v>14</v>
      </c>
      <c r="E152" s="21">
        <f t="shared" si="80"/>
        <v>1</v>
      </c>
      <c r="F152" s="22">
        <f t="shared" si="80"/>
        <v>4921</v>
      </c>
      <c r="G152" s="21"/>
      <c r="H152" s="24"/>
      <c r="I152" s="18">
        <f t="shared" si="81"/>
        <v>0</v>
      </c>
      <c r="J152" s="22">
        <f t="shared" si="81"/>
        <v>0</v>
      </c>
      <c r="K152" s="21"/>
      <c r="L152" s="22"/>
      <c r="M152" s="21"/>
      <c r="N152" s="24"/>
      <c r="O152" s="18">
        <f t="shared" si="77"/>
        <v>1</v>
      </c>
      <c r="P152" s="22">
        <f t="shared" si="77"/>
        <v>4921</v>
      </c>
      <c r="Q152" s="21">
        <v>1</v>
      </c>
      <c r="R152" s="22">
        <v>4921</v>
      </c>
      <c r="S152" s="25"/>
      <c r="T152" s="26"/>
      <c r="U152" s="97"/>
    </row>
    <row r="153" spans="1:21" s="1" customFormat="1" ht="19.5" customHeight="1" hidden="1">
      <c r="A153" s="72" t="s">
        <v>380</v>
      </c>
      <c r="B153" s="21">
        <f t="shared" si="75"/>
        <v>2</v>
      </c>
      <c r="C153" s="19">
        <f t="shared" si="75"/>
        <v>11669.6</v>
      </c>
      <c r="D153" s="22" t="s">
        <v>14</v>
      </c>
      <c r="E153" s="21">
        <f t="shared" si="76"/>
        <v>2</v>
      </c>
      <c r="F153" s="22">
        <f t="shared" si="76"/>
        <v>11669.6</v>
      </c>
      <c r="G153" s="21" t="s">
        <v>14</v>
      </c>
      <c r="H153" s="24" t="s">
        <v>14</v>
      </c>
      <c r="I153" s="18">
        <f t="shared" si="78"/>
        <v>1</v>
      </c>
      <c r="J153" s="22">
        <f t="shared" si="78"/>
        <v>3015.6</v>
      </c>
      <c r="K153" s="21">
        <v>1</v>
      </c>
      <c r="L153" s="22">
        <v>3015.6</v>
      </c>
      <c r="M153" s="21" t="s">
        <v>14</v>
      </c>
      <c r="N153" s="24" t="s">
        <v>14</v>
      </c>
      <c r="O153" s="18">
        <f t="shared" si="77"/>
        <v>1</v>
      </c>
      <c r="P153" s="22">
        <f t="shared" si="77"/>
        <v>8654</v>
      </c>
      <c r="Q153" s="21">
        <v>1</v>
      </c>
      <c r="R153" s="22">
        <v>8654</v>
      </c>
      <c r="S153" s="25" t="s">
        <v>14</v>
      </c>
      <c r="T153" s="26" t="s">
        <v>14</v>
      </c>
      <c r="U153" s="97"/>
    </row>
    <row r="154" spans="1:21" s="1" customFormat="1" ht="19.5" customHeight="1" hidden="1">
      <c r="A154" s="72" t="s">
        <v>381</v>
      </c>
      <c r="B154" s="21">
        <f t="shared" si="75"/>
        <v>1</v>
      </c>
      <c r="C154" s="19">
        <f t="shared" si="75"/>
        <v>21158.8</v>
      </c>
      <c r="D154" s="22" t="s">
        <v>14</v>
      </c>
      <c r="E154" s="21">
        <f t="shared" si="76"/>
        <v>1</v>
      </c>
      <c r="F154" s="22">
        <f t="shared" si="76"/>
        <v>21158.8</v>
      </c>
      <c r="G154" s="21" t="s">
        <v>14</v>
      </c>
      <c r="H154" s="24" t="s">
        <v>14</v>
      </c>
      <c r="I154" s="18">
        <f t="shared" si="78"/>
        <v>1</v>
      </c>
      <c r="J154" s="22">
        <f t="shared" si="78"/>
        <v>21158.8</v>
      </c>
      <c r="K154" s="21">
        <v>1</v>
      </c>
      <c r="L154" s="22">
        <v>21158.8</v>
      </c>
      <c r="M154" s="21" t="s">
        <v>14</v>
      </c>
      <c r="N154" s="24" t="s">
        <v>14</v>
      </c>
      <c r="O154" s="18" t="s">
        <v>14</v>
      </c>
      <c r="P154" s="22" t="s">
        <v>14</v>
      </c>
      <c r="Q154" s="21" t="s">
        <v>14</v>
      </c>
      <c r="R154" s="22" t="s">
        <v>14</v>
      </c>
      <c r="S154" s="25" t="s">
        <v>14</v>
      </c>
      <c r="T154" s="26" t="s">
        <v>14</v>
      </c>
      <c r="U154" s="97"/>
    </row>
    <row r="155" spans="1:21" s="1" customFormat="1" ht="20.25" customHeight="1">
      <c r="A155" s="48" t="s">
        <v>382</v>
      </c>
      <c r="B155" s="43">
        <f>SUM(B164,B156,B172,B179,B183,B196,B204,B210,B223,B229,B233,B244)</f>
        <v>103</v>
      </c>
      <c r="C155" s="41">
        <f>SUM(C164,C156,C172,C179,C183,C196,C204,C210,C223,C229,C233,C244)</f>
        <v>626456.478398</v>
      </c>
      <c r="D155" s="77" t="s">
        <v>15</v>
      </c>
      <c r="E155" s="41">
        <f>SUM(E164,E156,E172,E179,E183,E196,E204,E210,E223,E229,E233,E244)</f>
        <v>100</v>
      </c>
      <c r="F155" s="41">
        <f>SUM(F164,F156,F172,F179,F183,F196,F204,F210,F223,F229,F233,F244)</f>
        <v>616951.478398</v>
      </c>
      <c r="G155" s="41">
        <f>SUM(G164,G156,G172,G179,G183,G196,G204,G210,G223,G229,G233,G244)</f>
        <v>3</v>
      </c>
      <c r="H155" s="90">
        <f>SUM(H164,H156,H172,H179,H183,H196,H204,H210,H223,H229,H233,H244)</f>
        <v>9505</v>
      </c>
      <c r="I155" s="41">
        <f aca="true" t="shared" si="82" ref="I155:T155">SUM(I164,I156,I172,I179,I183,I196,I204,I210,I223,I229,I233,I244)</f>
        <v>68</v>
      </c>
      <c r="J155" s="41">
        <f t="shared" si="82"/>
        <v>421835.778398</v>
      </c>
      <c r="K155" s="41">
        <f t="shared" si="82"/>
        <v>65</v>
      </c>
      <c r="L155" s="41">
        <f t="shared" si="82"/>
        <v>412330.778398</v>
      </c>
      <c r="M155" s="41">
        <f t="shared" si="82"/>
        <v>3</v>
      </c>
      <c r="N155" s="50">
        <f t="shared" si="82"/>
        <v>9505</v>
      </c>
      <c r="O155" s="41">
        <f t="shared" si="82"/>
        <v>35</v>
      </c>
      <c r="P155" s="41">
        <f t="shared" si="82"/>
        <v>204620.69999999998</v>
      </c>
      <c r="Q155" s="41">
        <f t="shared" si="82"/>
        <v>35</v>
      </c>
      <c r="R155" s="41">
        <f t="shared" si="82"/>
        <v>204620.69999999998</v>
      </c>
      <c r="S155" s="78">
        <f t="shared" si="82"/>
        <v>0</v>
      </c>
      <c r="T155" s="79">
        <f t="shared" si="82"/>
        <v>0</v>
      </c>
      <c r="U155" s="96">
        <f>LEFT(A155,FIND("年",A155)-1)+1911</f>
        <v>2007</v>
      </c>
    </row>
    <row r="156" spans="1:21" s="1" customFormat="1" ht="19.5" customHeight="1" hidden="1">
      <c r="A156" s="80" t="s">
        <v>302</v>
      </c>
      <c r="B156" s="21">
        <f aca="true" t="shared" si="83" ref="B156:C164">SUM(E156,G156)</f>
        <v>7</v>
      </c>
      <c r="C156" s="19">
        <f t="shared" si="83"/>
        <v>65928.887093</v>
      </c>
      <c r="D156" s="22" t="s">
        <v>14</v>
      </c>
      <c r="E156" s="21">
        <f>SUM(E157:E163)</f>
        <v>7</v>
      </c>
      <c r="F156" s="22">
        <f>SUM(F157:F163)</f>
        <v>65928.887093</v>
      </c>
      <c r="G156" s="21" t="s">
        <v>14</v>
      </c>
      <c r="H156" s="24" t="s">
        <v>14</v>
      </c>
      <c r="I156" s="18">
        <f>SUM(I157:I163)</f>
        <v>4</v>
      </c>
      <c r="J156" s="22">
        <f>SUM(J157:J163)</f>
        <v>45394.887093</v>
      </c>
      <c r="K156" s="21">
        <f>SUM(K157:K163)</f>
        <v>4</v>
      </c>
      <c r="L156" s="22">
        <f>SUM(L157:L163)</f>
        <v>45394.887093</v>
      </c>
      <c r="M156" s="21" t="s">
        <v>14</v>
      </c>
      <c r="N156" s="24" t="s">
        <v>14</v>
      </c>
      <c r="O156" s="18">
        <f>SUM(O157:O163)</f>
        <v>3</v>
      </c>
      <c r="P156" s="22">
        <f>SUM(P157:P163)</f>
        <v>20534</v>
      </c>
      <c r="Q156" s="21">
        <f>SUM(Q157:Q163)</f>
        <v>3</v>
      </c>
      <c r="R156" s="22">
        <f>SUM(R157:R163)</f>
        <v>20534</v>
      </c>
      <c r="S156" s="25" t="s">
        <v>14</v>
      </c>
      <c r="T156" s="26" t="s">
        <v>14</v>
      </c>
      <c r="U156" s="97"/>
    </row>
    <row r="157" spans="1:21" s="1" customFormat="1" ht="19.5" customHeight="1" hidden="1">
      <c r="A157" s="49" t="s">
        <v>383</v>
      </c>
      <c r="B157" s="21">
        <f t="shared" si="83"/>
        <v>1</v>
      </c>
      <c r="C157" s="19">
        <f t="shared" si="83"/>
        <v>12110</v>
      </c>
      <c r="D157" s="22" t="s">
        <v>14</v>
      </c>
      <c r="E157" s="21">
        <f aca="true" t="shared" si="84" ref="E157:F163">SUM(K157,Q157)</f>
        <v>1</v>
      </c>
      <c r="F157" s="22">
        <f t="shared" si="84"/>
        <v>12110</v>
      </c>
      <c r="G157" s="21" t="s">
        <v>14</v>
      </c>
      <c r="H157" s="24" t="s">
        <v>14</v>
      </c>
      <c r="I157" s="18" t="s">
        <v>14</v>
      </c>
      <c r="J157" s="22" t="s">
        <v>14</v>
      </c>
      <c r="K157" s="21" t="s">
        <v>14</v>
      </c>
      <c r="L157" s="22" t="s">
        <v>14</v>
      </c>
      <c r="M157" s="21" t="s">
        <v>14</v>
      </c>
      <c r="N157" s="24" t="s">
        <v>14</v>
      </c>
      <c r="O157" s="18">
        <f aca="true" t="shared" si="85" ref="O157:P162">SUM(Q157,S157)</f>
        <v>1</v>
      </c>
      <c r="P157" s="22">
        <f t="shared" si="85"/>
        <v>12110</v>
      </c>
      <c r="Q157" s="21">
        <v>1</v>
      </c>
      <c r="R157" s="22">
        <v>12110</v>
      </c>
      <c r="S157" s="25"/>
      <c r="T157" s="26"/>
      <c r="U157" s="97"/>
    </row>
    <row r="158" spans="1:21" s="1" customFormat="1" ht="19.5" customHeight="1" hidden="1">
      <c r="A158" s="49" t="s">
        <v>384</v>
      </c>
      <c r="B158" s="21">
        <f t="shared" si="83"/>
        <v>1</v>
      </c>
      <c r="C158" s="19">
        <f t="shared" si="83"/>
        <v>8273.187093</v>
      </c>
      <c r="D158" s="22" t="s">
        <v>14</v>
      </c>
      <c r="E158" s="21">
        <f t="shared" si="84"/>
        <v>1</v>
      </c>
      <c r="F158" s="22">
        <f t="shared" si="84"/>
        <v>8273.187093</v>
      </c>
      <c r="G158" s="21" t="s">
        <v>14</v>
      </c>
      <c r="H158" s="24" t="s">
        <v>14</v>
      </c>
      <c r="I158" s="18">
        <f>SUM(K158,M158)</f>
        <v>1</v>
      </c>
      <c r="J158" s="22">
        <f>SUM(L158,N158)</f>
        <v>8273.187093</v>
      </c>
      <c r="K158" s="21">
        <v>1</v>
      </c>
      <c r="L158" s="22">
        <v>8273.187093</v>
      </c>
      <c r="M158" s="21" t="s">
        <v>14</v>
      </c>
      <c r="N158" s="24" t="s">
        <v>14</v>
      </c>
      <c r="O158" s="18" t="s">
        <v>14</v>
      </c>
      <c r="P158" s="22" t="s">
        <v>14</v>
      </c>
      <c r="Q158" s="21" t="s">
        <v>14</v>
      </c>
      <c r="R158" s="22" t="s">
        <v>14</v>
      </c>
      <c r="S158" s="25" t="s">
        <v>14</v>
      </c>
      <c r="T158" s="26" t="s">
        <v>14</v>
      </c>
      <c r="U158" s="97"/>
    </row>
    <row r="159" spans="1:21" s="1" customFormat="1" ht="19.5" customHeight="1" hidden="1">
      <c r="A159" s="49" t="s">
        <v>385</v>
      </c>
      <c r="B159" s="21">
        <f t="shared" si="83"/>
        <v>1</v>
      </c>
      <c r="C159" s="19">
        <f t="shared" si="83"/>
        <v>3500</v>
      </c>
      <c r="D159" s="22" t="s">
        <v>14</v>
      </c>
      <c r="E159" s="21">
        <f t="shared" si="84"/>
        <v>1</v>
      </c>
      <c r="F159" s="22">
        <f t="shared" si="84"/>
        <v>3500</v>
      </c>
      <c r="G159" s="21" t="s">
        <v>14</v>
      </c>
      <c r="H159" s="24" t="s">
        <v>14</v>
      </c>
      <c r="I159" s="18" t="s">
        <v>14</v>
      </c>
      <c r="J159" s="22" t="s">
        <v>14</v>
      </c>
      <c r="K159" s="21" t="s">
        <v>14</v>
      </c>
      <c r="L159" s="22" t="s">
        <v>14</v>
      </c>
      <c r="M159" s="21" t="s">
        <v>14</v>
      </c>
      <c r="N159" s="24" t="s">
        <v>14</v>
      </c>
      <c r="O159" s="18">
        <f t="shared" si="85"/>
        <v>1</v>
      </c>
      <c r="P159" s="22">
        <f t="shared" si="85"/>
        <v>3500</v>
      </c>
      <c r="Q159" s="21">
        <v>1</v>
      </c>
      <c r="R159" s="22">
        <v>3500</v>
      </c>
      <c r="S159" s="25" t="s">
        <v>14</v>
      </c>
      <c r="T159" s="26" t="s">
        <v>14</v>
      </c>
      <c r="U159" s="97"/>
    </row>
    <row r="160" spans="1:21" s="1" customFormat="1" ht="19.5" customHeight="1" hidden="1">
      <c r="A160" s="49" t="s">
        <v>386</v>
      </c>
      <c r="B160" s="21">
        <f t="shared" si="83"/>
        <v>1</v>
      </c>
      <c r="C160" s="19">
        <f t="shared" si="83"/>
        <v>12492</v>
      </c>
      <c r="D160" s="22" t="s">
        <v>14</v>
      </c>
      <c r="E160" s="21">
        <f t="shared" si="84"/>
        <v>1</v>
      </c>
      <c r="F160" s="22">
        <f t="shared" si="84"/>
        <v>12492</v>
      </c>
      <c r="G160" s="21" t="s">
        <v>14</v>
      </c>
      <c r="H160" s="24" t="s">
        <v>14</v>
      </c>
      <c r="I160" s="18">
        <f>SUM(K160,M160)</f>
        <v>1</v>
      </c>
      <c r="J160" s="22">
        <f>SUM(L160,N160)</f>
        <v>12492</v>
      </c>
      <c r="K160" s="21">
        <v>1</v>
      </c>
      <c r="L160" s="22">
        <v>12492</v>
      </c>
      <c r="M160" s="21" t="s">
        <v>14</v>
      </c>
      <c r="N160" s="24" t="s">
        <v>14</v>
      </c>
      <c r="O160" s="18" t="s">
        <v>14</v>
      </c>
      <c r="P160" s="22" t="s">
        <v>14</v>
      </c>
      <c r="Q160" s="21" t="s">
        <v>14</v>
      </c>
      <c r="R160" s="22" t="s">
        <v>14</v>
      </c>
      <c r="S160" s="25" t="s">
        <v>14</v>
      </c>
      <c r="T160" s="26" t="s">
        <v>14</v>
      </c>
      <c r="U160" s="97"/>
    </row>
    <row r="161" spans="1:21" s="1" customFormat="1" ht="19.5" customHeight="1" hidden="1">
      <c r="A161" s="49" t="s">
        <v>387</v>
      </c>
      <c r="B161" s="21">
        <f>SUM(E161,G161)</f>
        <v>1</v>
      </c>
      <c r="C161" s="19">
        <f>SUM(F161,H161)</f>
        <v>7197</v>
      </c>
      <c r="D161" s="22" t="s">
        <v>14</v>
      </c>
      <c r="E161" s="21">
        <f>SUM(K161,Q161)</f>
        <v>1</v>
      </c>
      <c r="F161" s="22">
        <f>SUM(L161,R161)</f>
        <v>7197</v>
      </c>
      <c r="G161" s="21" t="s">
        <v>14</v>
      </c>
      <c r="H161" s="24" t="s">
        <v>14</v>
      </c>
      <c r="I161" s="18">
        <f>SUM(K161,M161)</f>
        <v>1</v>
      </c>
      <c r="J161" s="22">
        <f>SUM(L161,N161)</f>
        <v>7197</v>
      </c>
      <c r="K161" s="21">
        <v>1</v>
      </c>
      <c r="L161" s="22">
        <v>7197</v>
      </c>
      <c r="M161" s="21" t="s">
        <v>14</v>
      </c>
      <c r="N161" s="24" t="s">
        <v>14</v>
      </c>
      <c r="O161" s="18" t="s">
        <v>14</v>
      </c>
      <c r="P161" s="22" t="s">
        <v>14</v>
      </c>
      <c r="Q161" s="21" t="s">
        <v>14</v>
      </c>
      <c r="R161" s="22" t="s">
        <v>14</v>
      </c>
      <c r="S161" s="25" t="s">
        <v>14</v>
      </c>
      <c r="T161" s="26" t="s">
        <v>14</v>
      </c>
      <c r="U161" s="97"/>
    </row>
    <row r="162" spans="1:21" s="1" customFormat="1" ht="19.5" customHeight="1" hidden="1">
      <c r="A162" s="49" t="s">
        <v>388</v>
      </c>
      <c r="B162" s="21">
        <f t="shared" si="83"/>
        <v>1</v>
      </c>
      <c r="C162" s="19">
        <f t="shared" si="83"/>
        <v>4924</v>
      </c>
      <c r="D162" s="22" t="s">
        <v>14</v>
      </c>
      <c r="E162" s="21">
        <f t="shared" si="84"/>
        <v>1</v>
      </c>
      <c r="F162" s="22">
        <f t="shared" si="84"/>
        <v>4924</v>
      </c>
      <c r="G162" s="21" t="s">
        <v>14</v>
      </c>
      <c r="H162" s="24" t="s">
        <v>14</v>
      </c>
      <c r="I162" s="18" t="s">
        <v>14</v>
      </c>
      <c r="J162" s="22" t="s">
        <v>14</v>
      </c>
      <c r="K162" s="21" t="s">
        <v>14</v>
      </c>
      <c r="L162" s="22" t="s">
        <v>14</v>
      </c>
      <c r="M162" s="21" t="s">
        <v>14</v>
      </c>
      <c r="N162" s="24" t="s">
        <v>14</v>
      </c>
      <c r="O162" s="18">
        <f t="shared" si="85"/>
        <v>1</v>
      </c>
      <c r="P162" s="22">
        <f t="shared" si="85"/>
        <v>4924</v>
      </c>
      <c r="Q162" s="21">
        <v>1</v>
      </c>
      <c r="R162" s="22">
        <v>4924</v>
      </c>
      <c r="S162" s="25" t="s">
        <v>14</v>
      </c>
      <c r="T162" s="26" t="s">
        <v>14</v>
      </c>
      <c r="U162" s="97"/>
    </row>
    <row r="163" spans="1:21" s="1" customFormat="1" ht="19.5" customHeight="1" hidden="1">
      <c r="A163" s="49" t="s">
        <v>389</v>
      </c>
      <c r="B163" s="21">
        <f t="shared" si="83"/>
        <v>1</v>
      </c>
      <c r="C163" s="19">
        <f t="shared" si="83"/>
        <v>17432.7</v>
      </c>
      <c r="D163" s="22" t="s">
        <v>14</v>
      </c>
      <c r="E163" s="21">
        <f t="shared" si="84"/>
        <v>1</v>
      </c>
      <c r="F163" s="22">
        <f t="shared" si="84"/>
        <v>17432.7</v>
      </c>
      <c r="G163" s="21" t="s">
        <v>14</v>
      </c>
      <c r="H163" s="24" t="s">
        <v>14</v>
      </c>
      <c r="I163" s="18">
        <f>SUM(K163,M163)</f>
        <v>1</v>
      </c>
      <c r="J163" s="22">
        <f>SUM(L163,N163)</f>
        <v>17432.7</v>
      </c>
      <c r="K163" s="21">
        <v>1</v>
      </c>
      <c r="L163" s="22">
        <v>17432.7</v>
      </c>
      <c r="M163" s="21" t="s">
        <v>14</v>
      </c>
      <c r="N163" s="24" t="s">
        <v>14</v>
      </c>
      <c r="O163" s="18" t="s">
        <v>14</v>
      </c>
      <c r="P163" s="22" t="s">
        <v>14</v>
      </c>
      <c r="Q163" s="21" t="s">
        <v>14</v>
      </c>
      <c r="R163" s="22" t="s">
        <v>14</v>
      </c>
      <c r="S163" s="25" t="s">
        <v>14</v>
      </c>
      <c r="T163" s="26" t="s">
        <v>14</v>
      </c>
      <c r="U163" s="97"/>
    </row>
    <row r="164" spans="1:21" s="1" customFormat="1" ht="19.5" customHeight="1" hidden="1">
      <c r="A164" s="80" t="s">
        <v>304</v>
      </c>
      <c r="B164" s="21">
        <f t="shared" si="83"/>
        <v>14</v>
      </c>
      <c r="C164" s="19">
        <f t="shared" si="83"/>
        <v>66683.5</v>
      </c>
      <c r="D164" s="22" t="s">
        <v>14</v>
      </c>
      <c r="E164" s="21">
        <f>SUM(E165:E171)</f>
        <v>13</v>
      </c>
      <c r="F164" s="22">
        <f>SUM(F165:F171)</f>
        <v>65291.5</v>
      </c>
      <c r="G164" s="21">
        <f>SUM(G165:G171)</f>
        <v>1</v>
      </c>
      <c r="H164" s="24">
        <f>SUM(H165:H171)</f>
        <v>1392</v>
      </c>
      <c r="I164" s="18">
        <f aca="true" t="shared" si="86" ref="I164:N164">SUM(I165:I171)</f>
        <v>12</v>
      </c>
      <c r="J164" s="22">
        <f t="shared" si="86"/>
        <v>58266.5</v>
      </c>
      <c r="K164" s="21">
        <f t="shared" si="86"/>
        <v>11</v>
      </c>
      <c r="L164" s="22">
        <f t="shared" si="86"/>
        <v>56874.5</v>
      </c>
      <c r="M164" s="21">
        <f t="shared" si="86"/>
        <v>1</v>
      </c>
      <c r="N164" s="24">
        <f t="shared" si="86"/>
        <v>1392</v>
      </c>
      <c r="O164" s="18">
        <f>SUM(O165:O171)</f>
        <v>2</v>
      </c>
      <c r="P164" s="22">
        <f>SUM(P165:P171)</f>
        <v>8417</v>
      </c>
      <c r="Q164" s="21">
        <f>SUM(Q165:Q171)</f>
        <v>2</v>
      </c>
      <c r="R164" s="22">
        <f>SUM(R165:R171)</f>
        <v>8417</v>
      </c>
      <c r="S164" s="25" t="s">
        <v>14</v>
      </c>
      <c r="T164" s="26" t="s">
        <v>14</v>
      </c>
      <c r="U164" s="97"/>
    </row>
    <row r="165" spans="1:21" s="1" customFormat="1" ht="19.5" customHeight="1" hidden="1">
      <c r="A165" s="49" t="s">
        <v>390</v>
      </c>
      <c r="B165" s="21">
        <f aca="true" t="shared" si="87" ref="B165:B172">SUM(E165,G165)</f>
        <v>1</v>
      </c>
      <c r="C165" s="19">
        <f aca="true" t="shared" si="88" ref="C165:C172">SUM(F165,H165)</f>
        <v>1392</v>
      </c>
      <c r="D165" s="22" t="s">
        <v>14</v>
      </c>
      <c r="E165" s="21" t="s">
        <v>14</v>
      </c>
      <c r="F165" s="22" t="s">
        <v>14</v>
      </c>
      <c r="G165" s="21">
        <f>SUM(M165,S165)</f>
        <v>1</v>
      </c>
      <c r="H165" s="24">
        <f>SUM(N165,T165)</f>
        <v>1392</v>
      </c>
      <c r="I165" s="18">
        <f aca="true" t="shared" si="89" ref="I165:I171">SUM(K165,M165)</f>
        <v>1</v>
      </c>
      <c r="J165" s="22">
        <f aca="true" t="shared" si="90" ref="J165:J171">SUM(L165,N165)</f>
        <v>1392</v>
      </c>
      <c r="K165" s="21" t="s">
        <v>14</v>
      </c>
      <c r="L165" s="22" t="s">
        <v>14</v>
      </c>
      <c r="M165" s="21">
        <v>1</v>
      </c>
      <c r="N165" s="24">
        <v>1392</v>
      </c>
      <c r="O165" s="18" t="s">
        <v>14</v>
      </c>
      <c r="P165" s="22" t="s">
        <v>14</v>
      </c>
      <c r="Q165" s="21" t="s">
        <v>14</v>
      </c>
      <c r="R165" s="22" t="s">
        <v>14</v>
      </c>
      <c r="S165" s="25" t="s">
        <v>14</v>
      </c>
      <c r="T165" s="26" t="s">
        <v>14</v>
      </c>
      <c r="U165" s="97"/>
    </row>
    <row r="166" spans="1:21" s="1" customFormat="1" ht="19.5" customHeight="1" hidden="1">
      <c r="A166" s="49" t="s">
        <v>391</v>
      </c>
      <c r="B166" s="21">
        <f t="shared" si="87"/>
        <v>1</v>
      </c>
      <c r="C166" s="19">
        <f t="shared" si="88"/>
        <v>3499</v>
      </c>
      <c r="D166" s="22" t="s">
        <v>14</v>
      </c>
      <c r="E166" s="21">
        <f aca="true" t="shared" si="91" ref="E166:E171">SUM(K166,Q166)</f>
        <v>1</v>
      </c>
      <c r="F166" s="22">
        <f aca="true" t="shared" si="92" ref="F166:F171">SUM(L166,R166)</f>
        <v>3499</v>
      </c>
      <c r="G166" s="21" t="s">
        <v>14</v>
      </c>
      <c r="H166" s="24" t="s">
        <v>14</v>
      </c>
      <c r="I166" s="18" t="s">
        <v>14</v>
      </c>
      <c r="J166" s="22" t="s">
        <v>14</v>
      </c>
      <c r="K166" s="21" t="s">
        <v>14</v>
      </c>
      <c r="L166" s="22" t="s">
        <v>14</v>
      </c>
      <c r="M166" s="21" t="s">
        <v>14</v>
      </c>
      <c r="N166" s="24" t="s">
        <v>14</v>
      </c>
      <c r="O166" s="18">
        <f>SUM(Q166,S166)</f>
        <v>1</v>
      </c>
      <c r="P166" s="22">
        <f>SUM(R166,T166)</f>
        <v>3499</v>
      </c>
      <c r="Q166" s="21">
        <v>1</v>
      </c>
      <c r="R166" s="22">
        <v>3499</v>
      </c>
      <c r="S166" s="25" t="s">
        <v>14</v>
      </c>
      <c r="T166" s="26" t="s">
        <v>14</v>
      </c>
      <c r="U166" s="97"/>
    </row>
    <row r="167" spans="1:21" s="1" customFormat="1" ht="19.5" customHeight="1" hidden="1">
      <c r="A167" s="49" t="s">
        <v>392</v>
      </c>
      <c r="B167" s="21">
        <f t="shared" si="87"/>
        <v>2</v>
      </c>
      <c r="C167" s="19">
        <f t="shared" si="88"/>
        <v>17811</v>
      </c>
      <c r="D167" s="22" t="s">
        <v>14</v>
      </c>
      <c r="E167" s="21">
        <f t="shared" si="91"/>
        <v>2</v>
      </c>
      <c r="F167" s="22">
        <f t="shared" si="92"/>
        <v>17811</v>
      </c>
      <c r="G167" s="21" t="s">
        <v>14</v>
      </c>
      <c r="H167" s="24" t="s">
        <v>14</v>
      </c>
      <c r="I167" s="18">
        <f t="shared" si="89"/>
        <v>2</v>
      </c>
      <c r="J167" s="22">
        <f t="shared" si="90"/>
        <v>17811</v>
      </c>
      <c r="K167" s="21">
        <v>2</v>
      </c>
      <c r="L167" s="22">
        <f>4719+13092</f>
        <v>17811</v>
      </c>
      <c r="M167" s="21" t="s">
        <v>14</v>
      </c>
      <c r="N167" s="24" t="s">
        <v>14</v>
      </c>
      <c r="O167" s="18" t="s">
        <v>14</v>
      </c>
      <c r="P167" s="22" t="s">
        <v>14</v>
      </c>
      <c r="Q167" s="21" t="s">
        <v>14</v>
      </c>
      <c r="R167" s="22" t="s">
        <v>14</v>
      </c>
      <c r="S167" s="25" t="s">
        <v>14</v>
      </c>
      <c r="T167" s="26" t="s">
        <v>14</v>
      </c>
      <c r="U167" s="97"/>
    </row>
    <row r="168" spans="1:21" s="1" customFormat="1" ht="19.5" customHeight="1" hidden="1">
      <c r="A168" s="49" t="s">
        <v>393</v>
      </c>
      <c r="B168" s="21">
        <f t="shared" si="87"/>
        <v>2</v>
      </c>
      <c r="C168" s="19">
        <f t="shared" si="88"/>
        <v>11116</v>
      </c>
      <c r="D168" s="22" t="s">
        <v>14</v>
      </c>
      <c r="E168" s="21">
        <f t="shared" si="91"/>
        <v>2</v>
      </c>
      <c r="F168" s="22">
        <f t="shared" si="92"/>
        <v>11116</v>
      </c>
      <c r="G168" s="21" t="s">
        <v>14</v>
      </c>
      <c r="H168" s="24" t="s">
        <v>14</v>
      </c>
      <c r="I168" s="18">
        <f t="shared" si="89"/>
        <v>2</v>
      </c>
      <c r="J168" s="22">
        <f t="shared" si="90"/>
        <v>11116</v>
      </c>
      <c r="K168" s="21">
        <v>2</v>
      </c>
      <c r="L168" s="22">
        <f>3016+8100</f>
        <v>11116</v>
      </c>
      <c r="M168" s="21" t="s">
        <v>14</v>
      </c>
      <c r="N168" s="24" t="s">
        <v>14</v>
      </c>
      <c r="O168" s="18" t="s">
        <v>14</v>
      </c>
      <c r="P168" s="22" t="s">
        <v>14</v>
      </c>
      <c r="Q168" s="21" t="s">
        <v>14</v>
      </c>
      <c r="R168" s="22" t="s">
        <v>14</v>
      </c>
      <c r="S168" s="25" t="s">
        <v>14</v>
      </c>
      <c r="T168" s="26" t="s">
        <v>14</v>
      </c>
      <c r="U168" s="97"/>
    </row>
    <row r="169" spans="1:21" s="1" customFormat="1" ht="19.5" customHeight="1" hidden="1">
      <c r="A169" s="49" t="s">
        <v>394</v>
      </c>
      <c r="B169" s="21">
        <f t="shared" si="87"/>
        <v>1</v>
      </c>
      <c r="C169" s="19">
        <f t="shared" si="88"/>
        <v>4224.3</v>
      </c>
      <c r="D169" s="22" t="s">
        <v>14</v>
      </c>
      <c r="E169" s="21">
        <f t="shared" si="91"/>
        <v>1</v>
      </c>
      <c r="F169" s="22">
        <f t="shared" si="92"/>
        <v>4224.3</v>
      </c>
      <c r="G169" s="21" t="s">
        <v>14</v>
      </c>
      <c r="H169" s="24" t="s">
        <v>14</v>
      </c>
      <c r="I169" s="18">
        <f t="shared" si="89"/>
        <v>1</v>
      </c>
      <c r="J169" s="22">
        <f t="shared" si="90"/>
        <v>4224.3</v>
      </c>
      <c r="K169" s="21">
        <v>1</v>
      </c>
      <c r="L169" s="22">
        <v>4224.3</v>
      </c>
      <c r="M169" s="21" t="s">
        <v>14</v>
      </c>
      <c r="N169" s="24" t="s">
        <v>14</v>
      </c>
      <c r="O169" s="18" t="s">
        <v>14</v>
      </c>
      <c r="P169" s="22" t="s">
        <v>14</v>
      </c>
      <c r="Q169" s="21" t="s">
        <v>14</v>
      </c>
      <c r="R169" s="22" t="s">
        <v>14</v>
      </c>
      <c r="S169" s="25" t="s">
        <v>14</v>
      </c>
      <c r="T169" s="26" t="s">
        <v>14</v>
      </c>
      <c r="U169" s="97"/>
    </row>
    <row r="170" spans="1:21" s="1" customFormat="1" ht="19.5" customHeight="1" hidden="1">
      <c r="A170" s="49" t="s">
        <v>395</v>
      </c>
      <c r="B170" s="21">
        <f t="shared" si="87"/>
        <v>1</v>
      </c>
      <c r="C170" s="19">
        <f t="shared" si="88"/>
        <v>3468.2</v>
      </c>
      <c r="D170" s="22" t="s">
        <v>14</v>
      </c>
      <c r="E170" s="21">
        <f t="shared" si="91"/>
        <v>1</v>
      </c>
      <c r="F170" s="22">
        <f t="shared" si="92"/>
        <v>3468.2</v>
      </c>
      <c r="G170" s="21" t="s">
        <v>14</v>
      </c>
      <c r="H170" s="24" t="s">
        <v>14</v>
      </c>
      <c r="I170" s="18">
        <f t="shared" si="89"/>
        <v>1</v>
      </c>
      <c r="J170" s="22">
        <f t="shared" si="90"/>
        <v>3468.2</v>
      </c>
      <c r="K170" s="21">
        <v>1</v>
      </c>
      <c r="L170" s="22">
        <v>3468.2</v>
      </c>
      <c r="M170" s="21" t="s">
        <v>14</v>
      </c>
      <c r="N170" s="24" t="s">
        <v>14</v>
      </c>
      <c r="O170" s="18" t="s">
        <v>14</v>
      </c>
      <c r="P170" s="22" t="s">
        <v>14</v>
      </c>
      <c r="Q170" s="21" t="s">
        <v>14</v>
      </c>
      <c r="R170" s="22" t="s">
        <v>14</v>
      </c>
      <c r="S170" s="25" t="s">
        <v>14</v>
      </c>
      <c r="T170" s="26" t="s">
        <v>14</v>
      </c>
      <c r="U170" s="97"/>
    </row>
    <row r="171" spans="1:21" s="1" customFormat="1" ht="19.5" customHeight="1" hidden="1">
      <c r="A171" s="49" t="s">
        <v>396</v>
      </c>
      <c r="B171" s="21">
        <f t="shared" si="87"/>
        <v>6</v>
      </c>
      <c r="C171" s="19">
        <f t="shared" si="88"/>
        <v>25173</v>
      </c>
      <c r="D171" s="22" t="s">
        <v>14</v>
      </c>
      <c r="E171" s="21">
        <f t="shared" si="91"/>
        <v>6</v>
      </c>
      <c r="F171" s="22">
        <f t="shared" si="92"/>
        <v>25173</v>
      </c>
      <c r="G171" s="21" t="s">
        <v>14</v>
      </c>
      <c r="H171" s="24" t="s">
        <v>14</v>
      </c>
      <c r="I171" s="18">
        <f t="shared" si="89"/>
        <v>5</v>
      </c>
      <c r="J171" s="22">
        <f t="shared" si="90"/>
        <v>20255</v>
      </c>
      <c r="K171" s="21">
        <v>5</v>
      </c>
      <c r="L171" s="22">
        <f>5487+4019+4514+3619+2616</f>
        <v>20255</v>
      </c>
      <c r="M171" s="21" t="s">
        <v>14</v>
      </c>
      <c r="N171" s="24" t="s">
        <v>14</v>
      </c>
      <c r="O171" s="18">
        <f>SUM(Q171,S171)</f>
        <v>1</v>
      </c>
      <c r="P171" s="22">
        <f>SUM(R171,T171)</f>
        <v>4918</v>
      </c>
      <c r="Q171" s="21">
        <v>1</v>
      </c>
      <c r="R171" s="22">
        <v>4918</v>
      </c>
      <c r="S171" s="25" t="s">
        <v>14</v>
      </c>
      <c r="T171" s="26" t="s">
        <v>14</v>
      </c>
      <c r="U171" s="97"/>
    </row>
    <row r="172" spans="1:21" s="1" customFormat="1" ht="19.5" customHeight="1" hidden="1">
      <c r="A172" s="80" t="s">
        <v>315</v>
      </c>
      <c r="B172" s="21">
        <f t="shared" si="87"/>
        <v>7</v>
      </c>
      <c r="C172" s="19">
        <f t="shared" si="88"/>
        <v>49404.201305</v>
      </c>
      <c r="D172" s="22" t="s">
        <v>14</v>
      </c>
      <c r="E172" s="21">
        <f>SUM(E173:E178)</f>
        <v>7</v>
      </c>
      <c r="F172" s="22">
        <f>SUM(F173:F178)</f>
        <v>49404.201305</v>
      </c>
      <c r="G172" s="21" t="s">
        <v>14</v>
      </c>
      <c r="H172" s="24" t="s">
        <v>14</v>
      </c>
      <c r="I172" s="18">
        <f>SUM(I173:I178)</f>
        <v>3</v>
      </c>
      <c r="J172" s="22">
        <f>SUM(J173:J178)</f>
        <v>20220.301305</v>
      </c>
      <c r="K172" s="21">
        <f>SUM(K173:K178)</f>
        <v>3</v>
      </c>
      <c r="L172" s="22">
        <f>SUM(L173:L178)</f>
        <v>20220.301305</v>
      </c>
      <c r="M172" s="21" t="s">
        <v>14</v>
      </c>
      <c r="N172" s="24" t="s">
        <v>14</v>
      </c>
      <c r="O172" s="18">
        <f>SUM(O173:O178)</f>
        <v>4</v>
      </c>
      <c r="P172" s="22">
        <f>SUM(P173:P178)</f>
        <v>29183.9</v>
      </c>
      <c r="Q172" s="21">
        <f>SUM(Q173:Q178)</f>
        <v>4</v>
      </c>
      <c r="R172" s="22">
        <f>SUM(R173:R178)</f>
        <v>29183.9</v>
      </c>
      <c r="S172" s="25" t="s">
        <v>14</v>
      </c>
      <c r="T172" s="26" t="s">
        <v>14</v>
      </c>
      <c r="U172" s="97"/>
    </row>
    <row r="173" spans="1:21" s="1" customFormat="1" ht="19.5" customHeight="1" hidden="1">
      <c r="A173" s="49" t="s">
        <v>397</v>
      </c>
      <c r="B173" s="21">
        <f aca="true" t="shared" si="93" ref="B173:B179">SUM(E173,G173)</f>
        <v>1</v>
      </c>
      <c r="C173" s="19">
        <f aca="true" t="shared" si="94" ref="C173:C178">SUM(F173,H173)</f>
        <v>4021.4</v>
      </c>
      <c r="D173" s="22" t="s">
        <v>14</v>
      </c>
      <c r="E173" s="21">
        <f aca="true" t="shared" si="95" ref="E173:F178">SUM(K173,Q173)</f>
        <v>1</v>
      </c>
      <c r="F173" s="22">
        <f t="shared" si="95"/>
        <v>4021.4</v>
      </c>
      <c r="G173" s="21" t="s">
        <v>14</v>
      </c>
      <c r="H173" s="24" t="s">
        <v>14</v>
      </c>
      <c r="I173" s="18">
        <f>SUM(K173,M173)</f>
        <v>1</v>
      </c>
      <c r="J173" s="22">
        <f>SUM(L173,N173)</f>
        <v>4021.4</v>
      </c>
      <c r="K173" s="21">
        <v>1</v>
      </c>
      <c r="L173" s="22">
        <v>4021.4</v>
      </c>
      <c r="M173" s="21" t="s">
        <v>14</v>
      </c>
      <c r="N173" s="24" t="s">
        <v>14</v>
      </c>
      <c r="O173" s="18" t="s">
        <v>14</v>
      </c>
      <c r="P173" s="22" t="s">
        <v>14</v>
      </c>
      <c r="Q173" s="21" t="s">
        <v>14</v>
      </c>
      <c r="R173" s="22" t="s">
        <v>14</v>
      </c>
      <c r="S173" s="25" t="s">
        <v>14</v>
      </c>
      <c r="T173" s="26" t="s">
        <v>14</v>
      </c>
      <c r="U173" s="97"/>
    </row>
    <row r="174" spans="1:21" s="1" customFormat="1" ht="19.5" customHeight="1" hidden="1">
      <c r="A174" s="49" t="s">
        <v>398</v>
      </c>
      <c r="B174" s="21">
        <f t="shared" si="93"/>
        <v>1</v>
      </c>
      <c r="C174" s="19">
        <f t="shared" si="94"/>
        <v>13182.401305</v>
      </c>
      <c r="D174" s="22" t="s">
        <v>14</v>
      </c>
      <c r="E174" s="21">
        <f t="shared" si="95"/>
        <v>1</v>
      </c>
      <c r="F174" s="22">
        <f t="shared" si="95"/>
        <v>13182.401305</v>
      </c>
      <c r="G174" s="21" t="s">
        <v>14</v>
      </c>
      <c r="H174" s="24" t="s">
        <v>14</v>
      </c>
      <c r="I174" s="18">
        <f>SUM(K174,M174)</f>
        <v>1</v>
      </c>
      <c r="J174" s="22">
        <f>SUM(L174,N174)</f>
        <v>13182.401305</v>
      </c>
      <c r="K174" s="21">
        <v>1</v>
      </c>
      <c r="L174" s="22">
        <v>13182.401305</v>
      </c>
      <c r="M174" s="21" t="s">
        <v>14</v>
      </c>
      <c r="N174" s="24" t="s">
        <v>14</v>
      </c>
      <c r="O174" s="18" t="s">
        <v>14</v>
      </c>
      <c r="P174" s="22" t="s">
        <v>14</v>
      </c>
      <c r="Q174" s="21" t="s">
        <v>14</v>
      </c>
      <c r="R174" s="22" t="s">
        <v>14</v>
      </c>
      <c r="S174" s="25" t="s">
        <v>14</v>
      </c>
      <c r="T174" s="26" t="s">
        <v>14</v>
      </c>
      <c r="U174" s="97"/>
    </row>
    <row r="175" spans="1:21" s="1" customFormat="1" ht="19.5" customHeight="1" hidden="1">
      <c r="A175" s="49" t="s">
        <v>399</v>
      </c>
      <c r="B175" s="21">
        <f t="shared" si="93"/>
        <v>1</v>
      </c>
      <c r="C175" s="19">
        <f t="shared" si="94"/>
        <v>3500</v>
      </c>
      <c r="D175" s="22" t="s">
        <v>14</v>
      </c>
      <c r="E175" s="21">
        <f t="shared" si="95"/>
        <v>1</v>
      </c>
      <c r="F175" s="22">
        <f t="shared" si="95"/>
        <v>3500</v>
      </c>
      <c r="G175" s="21" t="s">
        <v>14</v>
      </c>
      <c r="H175" s="24" t="s">
        <v>14</v>
      </c>
      <c r="I175" s="18" t="s">
        <v>14</v>
      </c>
      <c r="J175" s="22" t="s">
        <v>14</v>
      </c>
      <c r="K175" s="21" t="s">
        <v>14</v>
      </c>
      <c r="L175" s="22" t="s">
        <v>14</v>
      </c>
      <c r="M175" s="21" t="s">
        <v>14</v>
      </c>
      <c r="N175" s="24" t="s">
        <v>14</v>
      </c>
      <c r="O175" s="18">
        <f aca="true" t="shared" si="96" ref="O175:P178">SUM(Q175,S175)</f>
        <v>1</v>
      </c>
      <c r="P175" s="22">
        <f t="shared" si="96"/>
        <v>3500</v>
      </c>
      <c r="Q175" s="21">
        <v>1</v>
      </c>
      <c r="R175" s="22">
        <v>3500</v>
      </c>
      <c r="S175" s="25" t="s">
        <v>14</v>
      </c>
      <c r="T175" s="26" t="s">
        <v>14</v>
      </c>
      <c r="U175" s="97"/>
    </row>
    <row r="176" spans="1:21" s="1" customFormat="1" ht="19.5" customHeight="1" hidden="1">
      <c r="A176" s="49" t="s">
        <v>400</v>
      </c>
      <c r="B176" s="21">
        <f t="shared" si="93"/>
        <v>1</v>
      </c>
      <c r="C176" s="19">
        <f t="shared" si="94"/>
        <v>4920</v>
      </c>
      <c r="D176" s="22" t="s">
        <v>14</v>
      </c>
      <c r="E176" s="21">
        <f t="shared" si="95"/>
        <v>1</v>
      </c>
      <c r="F176" s="22">
        <f t="shared" si="95"/>
        <v>4920</v>
      </c>
      <c r="G176" s="21" t="s">
        <v>14</v>
      </c>
      <c r="H176" s="24" t="s">
        <v>14</v>
      </c>
      <c r="I176" s="18" t="s">
        <v>14</v>
      </c>
      <c r="J176" s="22" t="s">
        <v>14</v>
      </c>
      <c r="K176" s="21" t="s">
        <v>14</v>
      </c>
      <c r="L176" s="22" t="s">
        <v>14</v>
      </c>
      <c r="M176" s="21" t="s">
        <v>14</v>
      </c>
      <c r="N176" s="24" t="s">
        <v>14</v>
      </c>
      <c r="O176" s="18">
        <f t="shared" si="96"/>
        <v>1</v>
      </c>
      <c r="P176" s="22">
        <f t="shared" si="96"/>
        <v>4920</v>
      </c>
      <c r="Q176" s="21">
        <v>1</v>
      </c>
      <c r="R176" s="22">
        <v>4920</v>
      </c>
      <c r="S176" s="25" t="s">
        <v>14</v>
      </c>
      <c r="T176" s="26" t="s">
        <v>14</v>
      </c>
      <c r="U176" s="97"/>
    </row>
    <row r="177" spans="1:21" s="1" customFormat="1" ht="19.5" customHeight="1" hidden="1">
      <c r="A177" s="49" t="s">
        <v>401</v>
      </c>
      <c r="B177" s="21">
        <f t="shared" si="93"/>
        <v>2</v>
      </c>
      <c r="C177" s="19">
        <f t="shared" si="94"/>
        <v>11667.5</v>
      </c>
      <c r="D177" s="22" t="s">
        <v>14</v>
      </c>
      <c r="E177" s="21">
        <f t="shared" si="95"/>
        <v>2</v>
      </c>
      <c r="F177" s="22">
        <f t="shared" si="95"/>
        <v>11667.5</v>
      </c>
      <c r="G177" s="21" t="s">
        <v>14</v>
      </c>
      <c r="H177" s="24" t="s">
        <v>14</v>
      </c>
      <c r="I177" s="18">
        <f>SUM(K177,M177)</f>
        <v>1</v>
      </c>
      <c r="J177" s="22">
        <f>SUM(L177,N177)</f>
        <v>3016.5</v>
      </c>
      <c r="K177" s="21">
        <v>1</v>
      </c>
      <c r="L177" s="22">
        <v>3016.5</v>
      </c>
      <c r="M177" s="21" t="s">
        <v>14</v>
      </c>
      <c r="N177" s="24" t="s">
        <v>14</v>
      </c>
      <c r="O177" s="18">
        <f t="shared" si="96"/>
        <v>1</v>
      </c>
      <c r="P177" s="22">
        <f t="shared" si="96"/>
        <v>8651</v>
      </c>
      <c r="Q177" s="21">
        <v>1</v>
      </c>
      <c r="R177" s="22">
        <v>8651</v>
      </c>
      <c r="S177" s="25" t="s">
        <v>14</v>
      </c>
      <c r="T177" s="26" t="s">
        <v>14</v>
      </c>
      <c r="U177" s="97"/>
    </row>
    <row r="178" spans="1:21" s="1" customFormat="1" ht="19.5" customHeight="1" hidden="1">
      <c r="A178" s="49" t="s">
        <v>402</v>
      </c>
      <c r="B178" s="21">
        <f t="shared" si="93"/>
        <v>1</v>
      </c>
      <c r="C178" s="19">
        <f t="shared" si="94"/>
        <v>12112.9</v>
      </c>
      <c r="D178" s="22" t="s">
        <v>14</v>
      </c>
      <c r="E178" s="21">
        <f t="shared" si="95"/>
        <v>1</v>
      </c>
      <c r="F178" s="22">
        <f t="shared" si="95"/>
        <v>12112.9</v>
      </c>
      <c r="G178" s="21" t="s">
        <v>14</v>
      </c>
      <c r="H178" s="24" t="s">
        <v>14</v>
      </c>
      <c r="I178" s="18" t="s">
        <v>14</v>
      </c>
      <c r="J178" s="22" t="s">
        <v>14</v>
      </c>
      <c r="K178" s="21" t="s">
        <v>14</v>
      </c>
      <c r="L178" s="22" t="s">
        <v>14</v>
      </c>
      <c r="M178" s="21" t="s">
        <v>14</v>
      </c>
      <c r="N178" s="24" t="s">
        <v>14</v>
      </c>
      <c r="O178" s="18">
        <f t="shared" si="96"/>
        <v>1</v>
      </c>
      <c r="P178" s="22">
        <f t="shared" si="96"/>
        <v>12112.9</v>
      </c>
      <c r="Q178" s="21">
        <v>1</v>
      </c>
      <c r="R178" s="22">
        <v>12112.9</v>
      </c>
      <c r="S178" s="25" t="s">
        <v>14</v>
      </c>
      <c r="T178" s="26" t="s">
        <v>14</v>
      </c>
      <c r="U178" s="97"/>
    </row>
    <row r="179" spans="1:21" s="1" customFormat="1" ht="19.5" customHeight="1" hidden="1">
      <c r="A179" s="80" t="s">
        <v>16</v>
      </c>
      <c r="B179" s="21">
        <f t="shared" si="93"/>
        <v>4</v>
      </c>
      <c r="C179" s="19">
        <f>SUM(F179,H179)</f>
        <v>28519</v>
      </c>
      <c r="D179" s="22" t="s">
        <v>14</v>
      </c>
      <c r="E179" s="21">
        <f>SUM(E180:E182)</f>
        <v>4</v>
      </c>
      <c r="F179" s="22">
        <f>SUM(F180:F182)</f>
        <v>28519</v>
      </c>
      <c r="G179" s="21" t="s">
        <v>14</v>
      </c>
      <c r="H179" s="24" t="s">
        <v>14</v>
      </c>
      <c r="I179" s="18">
        <f>SUM(I180:I182)</f>
        <v>1</v>
      </c>
      <c r="J179" s="22">
        <f>SUM(J180:J182)</f>
        <v>12900</v>
      </c>
      <c r="K179" s="21">
        <f>SUM(K180:K182)</f>
        <v>1</v>
      </c>
      <c r="L179" s="22">
        <f>SUM(L180:L182)</f>
        <v>12900</v>
      </c>
      <c r="M179" s="21" t="s">
        <v>14</v>
      </c>
      <c r="N179" s="24" t="s">
        <v>14</v>
      </c>
      <c r="O179" s="18">
        <f>SUM(O180:O182)</f>
        <v>3</v>
      </c>
      <c r="P179" s="22">
        <f>SUM(P180:P182)</f>
        <v>15619</v>
      </c>
      <c r="Q179" s="21">
        <f>SUM(Q180:Q182)</f>
        <v>3</v>
      </c>
      <c r="R179" s="22">
        <f>SUM(R180:R182)</f>
        <v>15619</v>
      </c>
      <c r="S179" s="25" t="s">
        <v>14</v>
      </c>
      <c r="T179" s="26" t="s">
        <v>14</v>
      </c>
      <c r="U179" s="97"/>
    </row>
    <row r="180" spans="1:21" s="1" customFormat="1" ht="19.5" customHeight="1" hidden="1">
      <c r="A180" s="49" t="s">
        <v>403</v>
      </c>
      <c r="B180" s="21">
        <f>SUM(E180,G180)</f>
        <v>1</v>
      </c>
      <c r="C180" s="19">
        <f>SUM(F180,H180)</f>
        <v>3500</v>
      </c>
      <c r="D180" s="22" t="s">
        <v>14</v>
      </c>
      <c r="E180" s="21">
        <f aca="true" t="shared" si="97" ref="E180:F182">SUM(K180,Q180)</f>
        <v>1</v>
      </c>
      <c r="F180" s="22">
        <f t="shared" si="97"/>
        <v>3500</v>
      </c>
      <c r="G180" s="21" t="s">
        <v>14</v>
      </c>
      <c r="H180" s="24" t="s">
        <v>14</v>
      </c>
      <c r="I180" s="18" t="s">
        <v>14</v>
      </c>
      <c r="J180" s="22" t="s">
        <v>14</v>
      </c>
      <c r="K180" s="21" t="s">
        <v>14</v>
      </c>
      <c r="L180" s="22" t="s">
        <v>14</v>
      </c>
      <c r="M180" s="21" t="s">
        <v>14</v>
      </c>
      <c r="N180" s="24" t="s">
        <v>14</v>
      </c>
      <c r="O180" s="18">
        <f aca="true" t="shared" si="98" ref="O180:P182">SUM(Q180,S180)</f>
        <v>1</v>
      </c>
      <c r="P180" s="22">
        <f t="shared" si="98"/>
        <v>3500</v>
      </c>
      <c r="Q180" s="21">
        <v>1</v>
      </c>
      <c r="R180" s="22">
        <v>3500</v>
      </c>
      <c r="S180" s="25" t="s">
        <v>14</v>
      </c>
      <c r="T180" s="26" t="s">
        <v>14</v>
      </c>
      <c r="U180" s="97"/>
    </row>
    <row r="181" spans="1:21" s="1" customFormat="1" ht="19.5" customHeight="1" hidden="1">
      <c r="A181" s="49" t="s">
        <v>404</v>
      </c>
      <c r="B181" s="21">
        <f>SUM(E181,G181)</f>
        <v>2</v>
      </c>
      <c r="C181" s="19">
        <f>SUM(F181,H181)</f>
        <v>20098</v>
      </c>
      <c r="D181" s="22" t="s">
        <v>14</v>
      </c>
      <c r="E181" s="21">
        <f t="shared" si="97"/>
        <v>2</v>
      </c>
      <c r="F181" s="22">
        <f t="shared" si="97"/>
        <v>20098</v>
      </c>
      <c r="G181" s="21" t="s">
        <v>14</v>
      </c>
      <c r="H181" s="24" t="s">
        <v>14</v>
      </c>
      <c r="I181" s="18">
        <f>SUM(K181,M181)</f>
        <v>1</v>
      </c>
      <c r="J181" s="22">
        <f>SUM(L181,N181)</f>
        <v>12900</v>
      </c>
      <c r="K181" s="21">
        <v>1</v>
      </c>
      <c r="L181" s="22">
        <v>12900</v>
      </c>
      <c r="M181" s="21" t="s">
        <v>14</v>
      </c>
      <c r="N181" s="24" t="s">
        <v>14</v>
      </c>
      <c r="O181" s="18">
        <f t="shared" si="98"/>
        <v>1</v>
      </c>
      <c r="P181" s="22">
        <f t="shared" si="98"/>
        <v>7198</v>
      </c>
      <c r="Q181" s="21">
        <v>1</v>
      </c>
      <c r="R181" s="22">
        <v>7198</v>
      </c>
      <c r="S181" s="25" t="s">
        <v>14</v>
      </c>
      <c r="T181" s="26" t="s">
        <v>14</v>
      </c>
      <c r="U181" s="97"/>
    </row>
    <row r="182" spans="1:21" s="1" customFormat="1" ht="19.5" customHeight="1" hidden="1">
      <c r="A182" s="49" t="s">
        <v>405</v>
      </c>
      <c r="B182" s="21">
        <f>SUM(E182,G182)</f>
        <v>1</v>
      </c>
      <c r="C182" s="19">
        <f>SUM(F182,H182)</f>
        <v>4921</v>
      </c>
      <c r="D182" s="22" t="s">
        <v>14</v>
      </c>
      <c r="E182" s="21">
        <f t="shared" si="97"/>
        <v>1</v>
      </c>
      <c r="F182" s="22">
        <f t="shared" si="97"/>
        <v>4921</v>
      </c>
      <c r="G182" s="21" t="s">
        <v>14</v>
      </c>
      <c r="H182" s="24" t="s">
        <v>14</v>
      </c>
      <c r="I182" s="18">
        <f>SUM(K182,M182)</f>
        <v>0</v>
      </c>
      <c r="J182" s="22">
        <f>SUM(L182,N182)</f>
        <v>0</v>
      </c>
      <c r="K182" s="21" t="s">
        <v>14</v>
      </c>
      <c r="L182" s="22" t="s">
        <v>14</v>
      </c>
      <c r="M182" s="21" t="s">
        <v>14</v>
      </c>
      <c r="N182" s="24" t="s">
        <v>14</v>
      </c>
      <c r="O182" s="18">
        <f t="shared" si="98"/>
        <v>1</v>
      </c>
      <c r="P182" s="22">
        <f t="shared" si="98"/>
        <v>4921</v>
      </c>
      <c r="Q182" s="21">
        <v>1</v>
      </c>
      <c r="R182" s="22">
        <v>4921</v>
      </c>
      <c r="S182" s="25" t="s">
        <v>14</v>
      </c>
      <c r="T182" s="26" t="s">
        <v>14</v>
      </c>
      <c r="U182" s="97"/>
    </row>
    <row r="183" spans="1:22" s="5" customFormat="1" ht="19.5" customHeight="1" hidden="1">
      <c r="A183" s="80" t="s">
        <v>323</v>
      </c>
      <c r="B183" s="21">
        <f aca="true" t="shared" si="99" ref="B183:B195">SUM(E183,G183)</f>
        <v>15</v>
      </c>
      <c r="C183" s="19">
        <f>SUM(F183,H183)</f>
        <v>77299</v>
      </c>
      <c r="D183" s="22" t="s">
        <v>14</v>
      </c>
      <c r="E183" s="21">
        <f aca="true" t="shared" si="100" ref="E183:R183">SUM(E184:E195)</f>
        <v>14</v>
      </c>
      <c r="F183" s="22">
        <f t="shared" si="100"/>
        <v>73016</v>
      </c>
      <c r="G183" s="21">
        <f t="shared" si="100"/>
        <v>1</v>
      </c>
      <c r="H183" s="24">
        <f t="shared" si="100"/>
        <v>4283</v>
      </c>
      <c r="I183" s="18">
        <f t="shared" si="100"/>
        <v>13</v>
      </c>
      <c r="J183" s="22">
        <f t="shared" si="100"/>
        <v>64799</v>
      </c>
      <c r="K183" s="21">
        <f t="shared" si="100"/>
        <v>12</v>
      </c>
      <c r="L183" s="22">
        <f t="shared" si="100"/>
        <v>60516</v>
      </c>
      <c r="M183" s="21">
        <f t="shared" si="100"/>
        <v>1</v>
      </c>
      <c r="N183" s="24">
        <f t="shared" si="100"/>
        <v>4283</v>
      </c>
      <c r="O183" s="18">
        <f t="shared" si="100"/>
        <v>2</v>
      </c>
      <c r="P183" s="22">
        <f t="shared" si="100"/>
        <v>12500</v>
      </c>
      <c r="Q183" s="21">
        <f t="shared" si="100"/>
        <v>2</v>
      </c>
      <c r="R183" s="22">
        <f t="shared" si="100"/>
        <v>12500</v>
      </c>
      <c r="S183" s="21" t="s">
        <v>14</v>
      </c>
      <c r="T183" s="26" t="s">
        <v>14</v>
      </c>
      <c r="U183" s="97"/>
      <c r="V183" s="1"/>
    </row>
    <row r="184" spans="1:21" s="1" customFormat="1" ht="19.5" customHeight="1" hidden="1">
      <c r="A184" s="49" t="s">
        <v>406</v>
      </c>
      <c r="B184" s="21">
        <f t="shared" si="99"/>
        <v>1</v>
      </c>
      <c r="C184" s="19">
        <f aca="true" t="shared" si="101" ref="C184:C195">SUM(F184,H184)</f>
        <v>3500</v>
      </c>
      <c r="D184" s="22" t="s">
        <v>14</v>
      </c>
      <c r="E184" s="21">
        <f aca="true" t="shared" si="102" ref="E184:E209">SUM(K184,Q184)</f>
        <v>1</v>
      </c>
      <c r="F184" s="22">
        <f aca="true" t="shared" si="103" ref="F184:F209">SUM(L184,R184)</f>
        <v>3500</v>
      </c>
      <c r="G184" s="21">
        <f>SUM(M184,S184)</f>
        <v>0</v>
      </c>
      <c r="H184" s="24">
        <f>SUM(N184,T184)</f>
        <v>0</v>
      </c>
      <c r="I184" s="18">
        <f>SUM(K184,M184)</f>
        <v>0</v>
      </c>
      <c r="J184" s="22">
        <f>SUM(L184,N184)</f>
        <v>0</v>
      </c>
      <c r="K184" s="21"/>
      <c r="L184" s="22"/>
      <c r="M184" s="21"/>
      <c r="N184" s="24"/>
      <c r="O184" s="18">
        <f>SUM(Q184,S184)</f>
        <v>1</v>
      </c>
      <c r="P184" s="22">
        <f>SUM(R184,T184)</f>
        <v>3500</v>
      </c>
      <c r="Q184" s="21">
        <v>1</v>
      </c>
      <c r="R184" s="22">
        <v>3500</v>
      </c>
      <c r="S184" s="25"/>
      <c r="T184" s="26"/>
      <c r="U184" s="97"/>
    </row>
    <row r="185" spans="1:21" s="1" customFormat="1" ht="19.5" customHeight="1" hidden="1">
      <c r="A185" s="49" t="s">
        <v>407</v>
      </c>
      <c r="B185" s="21">
        <f t="shared" si="99"/>
        <v>1</v>
      </c>
      <c r="C185" s="19">
        <f t="shared" si="101"/>
        <v>14706</v>
      </c>
      <c r="D185" s="22" t="s">
        <v>14</v>
      </c>
      <c r="E185" s="21">
        <f t="shared" si="102"/>
        <v>1</v>
      </c>
      <c r="F185" s="22">
        <f t="shared" si="103"/>
        <v>14706</v>
      </c>
      <c r="G185" s="21">
        <f aca="true" t="shared" si="104" ref="G185:G194">SUM(M185,S185)</f>
        <v>0</v>
      </c>
      <c r="H185" s="24">
        <f aca="true" t="shared" si="105" ref="H185:H194">SUM(N185,T185)</f>
        <v>0</v>
      </c>
      <c r="I185" s="18">
        <f aca="true" t="shared" si="106" ref="I185:I190">SUM(K185,M185)</f>
        <v>1</v>
      </c>
      <c r="J185" s="22">
        <f aca="true" t="shared" si="107" ref="J185:J190">SUM(L185,N185)</f>
        <v>14706</v>
      </c>
      <c r="K185" s="21">
        <v>1</v>
      </c>
      <c r="L185" s="22">
        <v>14706</v>
      </c>
      <c r="M185" s="21"/>
      <c r="N185" s="24"/>
      <c r="O185" s="18">
        <f aca="true" t="shared" si="108" ref="O185:O191">SUM(Q185,S185)</f>
        <v>0</v>
      </c>
      <c r="P185" s="22">
        <f aca="true" t="shared" si="109" ref="P185:P191">SUM(R185,T185)</f>
        <v>0</v>
      </c>
      <c r="Q185" s="21"/>
      <c r="R185" s="22"/>
      <c r="S185" s="25"/>
      <c r="T185" s="26"/>
      <c r="U185" s="97"/>
    </row>
    <row r="186" spans="1:21" s="1" customFormat="1" ht="19.5" customHeight="1" hidden="1">
      <c r="A186" s="49" t="s">
        <v>408</v>
      </c>
      <c r="B186" s="21">
        <f t="shared" si="99"/>
        <v>2</v>
      </c>
      <c r="C186" s="19">
        <f t="shared" si="101"/>
        <v>7735</v>
      </c>
      <c r="D186" s="22" t="s">
        <v>14</v>
      </c>
      <c r="E186" s="21">
        <f t="shared" si="102"/>
        <v>2</v>
      </c>
      <c r="F186" s="22">
        <f t="shared" si="103"/>
        <v>7735</v>
      </c>
      <c r="G186" s="21">
        <f t="shared" si="104"/>
        <v>0</v>
      </c>
      <c r="H186" s="24">
        <f t="shared" si="105"/>
        <v>0</v>
      </c>
      <c r="I186" s="18">
        <f t="shared" si="106"/>
        <v>2</v>
      </c>
      <c r="J186" s="22">
        <f t="shared" si="107"/>
        <v>7735</v>
      </c>
      <c r="K186" s="21">
        <v>2</v>
      </c>
      <c r="L186" s="22">
        <v>7735</v>
      </c>
      <c r="M186" s="21"/>
      <c r="N186" s="24"/>
      <c r="O186" s="18">
        <f t="shared" si="108"/>
        <v>0</v>
      </c>
      <c r="P186" s="22">
        <f t="shared" si="109"/>
        <v>0</v>
      </c>
      <c r="Q186" s="21"/>
      <c r="R186" s="22"/>
      <c r="S186" s="25"/>
      <c r="T186" s="26"/>
      <c r="U186" s="97"/>
    </row>
    <row r="187" spans="1:24" ht="19.5" customHeight="1" hidden="1">
      <c r="A187" s="49" t="s">
        <v>409</v>
      </c>
      <c r="B187" s="21">
        <f t="shared" si="99"/>
        <v>2</v>
      </c>
      <c r="C187" s="19">
        <f t="shared" si="101"/>
        <v>8408</v>
      </c>
      <c r="D187" s="22" t="s">
        <v>14</v>
      </c>
      <c r="E187" s="21">
        <f t="shared" si="102"/>
        <v>1</v>
      </c>
      <c r="F187" s="22">
        <f t="shared" si="103"/>
        <v>4125</v>
      </c>
      <c r="G187" s="21">
        <f t="shared" si="104"/>
        <v>1</v>
      </c>
      <c r="H187" s="24">
        <f t="shared" si="105"/>
        <v>4283</v>
      </c>
      <c r="I187" s="18">
        <f t="shared" si="106"/>
        <v>2</v>
      </c>
      <c r="J187" s="22">
        <f t="shared" si="107"/>
        <v>8408</v>
      </c>
      <c r="K187" s="21">
        <v>1</v>
      </c>
      <c r="L187" s="22">
        <v>4125</v>
      </c>
      <c r="M187" s="21">
        <v>1</v>
      </c>
      <c r="N187" s="24">
        <v>4283</v>
      </c>
      <c r="O187" s="18">
        <f t="shared" si="108"/>
        <v>0</v>
      </c>
      <c r="P187" s="22">
        <f t="shared" si="109"/>
        <v>0</v>
      </c>
      <c r="Q187" s="21"/>
      <c r="R187" s="22"/>
      <c r="S187" s="25"/>
      <c r="T187" s="26"/>
      <c r="U187" s="97"/>
      <c r="V187" s="1"/>
      <c r="X187" s="2"/>
    </row>
    <row r="188" spans="1:24" ht="19.5" customHeight="1" hidden="1">
      <c r="A188" s="49" t="s">
        <v>410</v>
      </c>
      <c r="B188" s="21">
        <f t="shared" si="99"/>
        <v>2</v>
      </c>
      <c r="C188" s="19">
        <f t="shared" si="101"/>
        <v>12469</v>
      </c>
      <c r="D188" s="22" t="s">
        <v>14</v>
      </c>
      <c r="E188" s="21">
        <f t="shared" si="102"/>
        <v>2</v>
      </c>
      <c r="F188" s="22">
        <f t="shared" si="103"/>
        <v>12469</v>
      </c>
      <c r="G188" s="21">
        <f t="shared" si="104"/>
        <v>0</v>
      </c>
      <c r="H188" s="24">
        <f t="shared" si="105"/>
        <v>0</v>
      </c>
      <c r="I188" s="18">
        <f t="shared" si="106"/>
        <v>1</v>
      </c>
      <c r="J188" s="22">
        <f t="shared" si="107"/>
        <v>3469</v>
      </c>
      <c r="K188" s="21">
        <v>1</v>
      </c>
      <c r="L188" s="22">
        <v>3469</v>
      </c>
      <c r="M188" s="21"/>
      <c r="N188" s="24"/>
      <c r="O188" s="18">
        <f t="shared" si="108"/>
        <v>1</v>
      </c>
      <c r="P188" s="22">
        <f t="shared" si="109"/>
        <v>9000</v>
      </c>
      <c r="Q188" s="21">
        <v>1</v>
      </c>
      <c r="R188" s="22">
        <v>9000</v>
      </c>
      <c r="S188" s="25"/>
      <c r="T188" s="26"/>
      <c r="U188" s="97"/>
      <c r="V188" s="1"/>
      <c r="X188" s="2"/>
    </row>
    <row r="189" spans="1:24" ht="19.5" customHeight="1" hidden="1">
      <c r="A189" s="49" t="s">
        <v>411</v>
      </c>
      <c r="B189" s="21">
        <f t="shared" si="99"/>
        <v>1</v>
      </c>
      <c r="C189" s="19">
        <f t="shared" si="101"/>
        <v>4922</v>
      </c>
      <c r="D189" s="22" t="s">
        <v>14</v>
      </c>
      <c r="E189" s="21">
        <f t="shared" si="102"/>
        <v>1</v>
      </c>
      <c r="F189" s="22">
        <f t="shared" si="103"/>
        <v>4922</v>
      </c>
      <c r="G189" s="21">
        <f t="shared" si="104"/>
        <v>0</v>
      </c>
      <c r="H189" s="24">
        <f t="shared" si="105"/>
        <v>0</v>
      </c>
      <c r="I189" s="18">
        <f t="shared" si="106"/>
        <v>1</v>
      </c>
      <c r="J189" s="22">
        <f t="shared" si="107"/>
        <v>4922</v>
      </c>
      <c r="K189" s="21">
        <v>1</v>
      </c>
      <c r="L189" s="22">
        <v>4922</v>
      </c>
      <c r="M189" s="21"/>
      <c r="N189" s="24"/>
      <c r="O189" s="18">
        <f t="shared" si="108"/>
        <v>0</v>
      </c>
      <c r="P189" s="22">
        <f t="shared" si="109"/>
        <v>0</v>
      </c>
      <c r="Q189" s="21"/>
      <c r="R189" s="22"/>
      <c r="S189" s="25"/>
      <c r="T189" s="26"/>
      <c r="U189" s="97"/>
      <c r="V189" s="1"/>
      <c r="X189" s="2"/>
    </row>
    <row r="190" spans="1:24" ht="19.5" customHeight="1" hidden="1">
      <c r="A190" s="49" t="s">
        <v>412</v>
      </c>
      <c r="B190" s="21">
        <f t="shared" si="99"/>
        <v>1</v>
      </c>
      <c r="C190" s="19">
        <f t="shared" si="101"/>
        <v>5406</v>
      </c>
      <c r="D190" s="22" t="s">
        <v>14</v>
      </c>
      <c r="E190" s="21">
        <f t="shared" si="102"/>
        <v>1</v>
      </c>
      <c r="F190" s="22">
        <f t="shared" si="103"/>
        <v>5406</v>
      </c>
      <c r="G190" s="21">
        <f t="shared" si="104"/>
        <v>0</v>
      </c>
      <c r="H190" s="24">
        <f t="shared" si="105"/>
        <v>0</v>
      </c>
      <c r="I190" s="18">
        <f t="shared" si="106"/>
        <v>1</v>
      </c>
      <c r="J190" s="22">
        <f t="shared" si="107"/>
        <v>5406</v>
      </c>
      <c r="K190" s="21">
        <v>1</v>
      </c>
      <c r="L190" s="22">
        <v>5406</v>
      </c>
      <c r="M190" s="21"/>
      <c r="N190" s="24"/>
      <c r="O190" s="18">
        <f t="shared" si="108"/>
        <v>0</v>
      </c>
      <c r="P190" s="22">
        <f t="shared" si="109"/>
        <v>0</v>
      </c>
      <c r="Q190" s="21"/>
      <c r="R190" s="22"/>
      <c r="S190" s="25"/>
      <c r="T190" s="26"/>
      <c r="U190" s="97"/>
      <c r="V190" s="1"/>
      <c r="X190" s="2"/>
    </row>
    <row r="191" spans="1:24" ht="19.5" customHeight="1" hidden="1">
      <c r="A191" s="49" t="s">
        <v>413</v>
      </c>
      <c r="B191" s="21">
        <f t="shared" si="99"/>
        <v>1</v>
      </c>
      <c r="C191" s="19">
        <f t="shared" si="101"/>
        <v>3554</v>
      </c>
      <c r="D191" s="22" t="s">
        <v>14</v>
      </c>
      <c r="E191" s="21">
        <f t="shared" si="102"/>
        <v>1</v>
      </c>
      <c r="F191" s="22">
        <f t="shared" si="103"/>
        <v>3554</v>
      </c>
      <c r="G191" s="21">
        <f t="shared" si="104"/>
        <v>0</v>
      </c>
      <c r="H191" s="24">
        <f t="shared" si="105"/>
        <v>0</v>
      </c>
      <c r="I191" s="18">
        <f aca="true" t="shared" si="110" ref="I191:J195">SUM(K191,M191)</f>
        <v>1</v>
      </c>
      <c r="J191" s="22">
        <f t="shared" si="110"/>
        <v>3554</v>
      </c>
      <c r="K191" s="21">
        <v>1</v>
      </c>
      <c r="L191" s="22">
        <v>3554</v>
      </c>
      <c r="M191" s="21"/>
      <c r="N191" s="24"/>
      <c r="O191" s="18">
        <f t="shared" si="108"/>
        <v>0</v>
      </c>
      <c r="P191" s="22">
        <f t="shared" si="109"/>
        <v>0</v>
      </c>
      <c r="Q191" s="21"/>
      <c r="R191" s="22"/>
      <c r="S191" s="25"/>
      <c r="T191" s="26"/>
      <c r="U191" s="97"/>
      <c r="V191" s="1"/>
      <c r="X191" s="2"/>
    </row>
    <row r="192" spans="1:24" ht="19.5" customHeight="1" hidden="1">
      <c r="A192" s="49" t="s">
        <v>414</v>
      </c>
      <c r="B192" s="21">
        <f t="shared" si="99"/>
        <v>1</v>
      </c>
      <c r="C192" s="19">
        <f t="shared" si="101"/>
        <v>4021</v>
      </c>
      <c r="D192" s="22" t="s">
        <v>14</v>
      </c>
      <c r="E192" s="21">
        <f t="shared" si="102"/>
        <v>1</v>
      </c>
      <c r="F192" s="22">
        <f t="shared" si="103"/>
        <v>4021</v>
      </c>
      <c r="G192" s="21">
        <f t="shared" si="104"/>
        <v>0</v>
      </c>
      <c r="H192" s="24">
        <f t="shared" si="105"/>
        <v>0</v>
      </c>
      <c r="I192" s="18">
        <f t="shared" si="110"/>
        <v>1</v>
      </c>
      <c r="J192" s="22">
        <f t="shared" si="110"/>
        <v>4021</v>
      </c>
      <c r="K192" s="21">
        <v>1</v>
      </c>
      <c r="L192" s="22">
        <v>4021</v>
      </c>
      <c r="M192" s="21"/>
      <c r="N192" s="24"/>
      <c r="O192" s="18">
        <f aca="true" t="shared" si="111" ref="O192:P195">SUM(Q192,S192)</f>
        <v>0</v>
      </c>
      <c r="P192" s="22">
        <f t="shared" si="111"/>
        <v>0</v>
      </c>
      <c r="Q192" s="21"/>
      <c r="R192" s="22"/>
      <c r="S192" s="25"/>
      <c r="T192" s="26"/>
      <c r="U192" s="97"/>
      <c r="V192" s="1"/>
      <c r="X192" s="2"/>
    </row>
    <row r="193" spans="1:24" ht="19.5" customHeight="1" hidden="1">
      <c r="A193" s="49" t="s">
        <v>415</v>
      </c>
      <c r="B193" s="21">
        <f t="shared" si="99"/>
        <v>1</v>
      </c>
      <c r="C193" s="19">
        <f t="shared" si="101"/>
        <v>4515</v>
      </c>
      <c r="D193" s="22" t="s">
        <v>14</v>
      </c>
      <c r="E193" s="21">
        <f t="shared" si="102"/>
        <v>1</v>
      </c>
      <c r="F193" s="22">
        <f t="shared" si="103"/>
        <v>4515</v>
      </c>
      <c r="G193" s="21">
        <f t="shared" si="104"/>
        <v>0</v>
      </c>
      <c r="H193" s="24">
        <f t="shared" si="105"/>
        <v>0</v>
      </c>
      <c r="I193" s="18">
        <f t="shared" si="110"/>
        <v>1</v>
      </c>
      <c r="J193" s="22">
        <f t="shared" si="110"/>
        <v>4515</v>
      </c>
      <c r="K193" s="21">
        <v>1</v>
      </c>
      <c r="L193" s="22">
        <v>4515</v>
      </c>
      <c r="M193" s="21"/>
      <c r="N193" s="24"/>
      <c r="O193" s="18">
        <f t="shared" si="111"/>
        <v>0</v>
      </c>
      <c r="P193" s="22">
        <f t="shared" si="111"/>
        <v>0</v>
      </c>
      <c r="Q193" s="21"/>
      <c r="R193" s="22"/>
      <c r="S193" s="25"/>
      <c r="T193" s="26"/>
      <c r="U193" s="97"/>
      <c r="V193" s="1"/>
      <c r="X193" s="2"/>
    </row>
    <row r="194" spans="1:24" ht="19.5" customHeight="1" hidden="1">
      <c r="A194" s="49" t="s">
        <v>416</v>
      </c>
      <c r="B194" s="21">
        <f t="shared" si="99"/>
        <v>1</v>
      </c>
      <c r="C194" s="19">
        <f t="shared" si="101"/>
        <v>2617</v>
      </c>
      <c r="D194" s="22" t="s">
        <v>14</v>
      </c>
      <c r="E194" s="21">
        <f t="shared" si="102"/>
        <v>1</v>
      </c>
      <c r="F194" s="22">
        <f t="shared" si="103"/>
        <v>2617</v>
      </c>
      <c r="G194" s="21">
        <f t="shared" si="104"/>
        <v>0</v>
      </c>
      <c r="H194" s="24">
        <f t="shared" si="105"/>
        <v>0</v>
      </c>
      <c r="I194" s="18">
        <f t="shared" si="110"/>
        <v>1</v>
      </c>
      <c r="J194" s="22">
        <f t="shared" si="110"/>
        <v>2617</v>
      </c>
      <c r="K194" s="21">
        <v>1</v>
      </c>
      <c r="L194" s="22">
        <v>2617</v>
      </c>
      <c r="M194" s="21"/>
      <c r="N194" s="24"/>
      <c r="O194" s="18">
        <f t="shared" si="111"/>
        <v>0</v>
      </c>
      <c r="P194" s="22">
        <f t="shared" si="111"/>
        <v>0</v>
      </c>
      <c r="Q194" s="21"/>
      <c r="R194" s="22"/>
      <c r="S194" s="25"/>
      <c r="T194" s="26"/>
      <c r="U194" s="97"/>
      <c r="V194" s="1"/>
      <c r="X194" s="2"/>
    </row>
    <row r="195" spans="1:24" ht="19.5" customHeight="1" hidden="1">
      <c r="A195" s="49" t="s">
        <v>417</v>
      </c>
      <c r="B195" s="21">
        <f t="shared" si="99"/>
        <v>1</v>
      </c>
      <c r="C195" s="19">
        <f t="shared" si="101"/>
        <v>5446</v>
      </c>
      <c r="D195" s="22" t="s">
        <v>14</v>
      </c>
      <c r="E195" s="21">
        <f t="shared" si="102"/>
        <v>1</v>
      </c>
      <c r="F195" s="22">
        <f t="shared" si="103"/>
        <v>5446</v>
      </c>
      <c r="G195" s="21">
        <f>SUM(M195,S195)</f>
        <v>0</v>
      </c>
      <c r="H195" s="24">
        <f>SUM(N195,T195)</f>
        <v>0</v>
      </c>
      <c r="I195" s="18">
        <f t="shared" si="110"/>
        <v>1</v>
      </c>
      <c r="J195" s="22">
        <f t="shared" si="110"/>
        <v>5446</v>
      </c>
      <c r="K195" s="21">
        <v>1</v>
      </c>
      <c r="L195" s="22">
        <v>5446</v>
      </c>
      <c r="M195" s="21"/>
      <c r="N195" s="24"/>
      <c r="O195" s="18">
        <f t="shared" si="111"/>
        <v>0</v>
      </c>
      <c r="P195" s="22">
        <f t="shared" si="111"/>
        <v>0</v>
      </c>
      <c r="Q195" s="21"/>
      <c r="R195" s="22"/>
      <c r="S195" s="25"/>
      <c r="T195" s="26"/>
      <c r="U195" s="97"/>
      <c r="V195" s="1"/>
      <c r="X195" s="2"/>
    </row>
    <row r="196" spans="1:22" s="5" customFormat="1" ht="19.5" customHeight="1" hidden="1">
      <c r="A196" s="80" t="s">
        <v>330</v>
      </c>
      <c r="B196" s="21">
        <f>SUM(E196,G196)</f>
        <v>8</v>
      </c>
      <c r="C196" s="19">
        <f>SUM(F196,H196)</f>
        <v>63695</v>
      </c>
      <c r="D196" s="22" t="s">
        <v>14</v>
      </c>
      <c r="E196" s="21">
        <f aca="true" t="shared" si="112" ref="E196:R196">SUM(E197:E203)</f>
        <v>7</v>
      </c>
      <c r="F196" s="22">
        <f t="shared" si="112"/>
        <v>59865</v>
      </c>
      <c r="G196" s="21">
        <f t="shared" si="112"/>
        <v>1</v>
      </c>
      <c r="H196" s="24">
        <f t="shared" si="112"/>
        <v>3830</v>
      </c>
      <c r="I196" s="18">
        <f t="shared" si="112"/>
        <v>4</v>
      </c>
      <c r="J196" s="22">
        <f t="shared" si="112"/>
        <v>26961</v>
      </c>
      <c r="K196" s="21">
        <f t="shared" si="112"/>
        <v>3</v>
      </c>
      <c r="L196" s="22">
        <f t="shared" si="112"/>
        <v>23131</v>
      </c>
      <c r="M196" s="21">
        <f t="shared" si="112"/>
        <v>1</v>
      </c>
      <c r="N196" s="24">
        <f t="shared" si="112"/>
        <v>3830</v>
      </c>
      <c r="O196" s="18">
        <f t="shared" si="112"/>
        <v>4</v>
      </c>
      <c r="P196" s="22">
        <f t="shared" si="112"/>
        <v>36734</v>
      </c>
      <c r="Q196" s="21">
        <f t="shared" si="112"/>
        <v>4</v>
      </c>
      <c r="R196" s="22">
        <f t="shared" si="112"/>
        <v>36734</v>
      </c>
      <c r="S196" s="21" t="s">
        <v>14</v>
      </c>
      <c r="T196" s="26" t="s">
        <v>14</v>
      </c>
      <c r="U196" s="97"/>
      <c r="V196" s="1"/>
    </row>
    <row r="197" spans="1:24" ht="19.5" customHeight="1" hidden="1">
      <c r="A197" s="49" t="s">
        <v>418</v>
      </c>
      <c r="B197" s="21">
        <f aca="true" t="shared" si="113" ref="B197:B203">SUM(E197,G197)</f>
        <v>1</v>
      </c>
      <c r="C197" s="19">
        <f aca="true" t="shared" si="114" ref="C197:C203">SUM(F197,H197)</f>
        <v>4027</v>
      </c>
      <c r="D197" s="22" t="s">
        <v>14</v>
      </c>
      <c r="E197" s="21">
        <f aca="true" t="shared" si="115" ref="E197:E203">SUM(K197,Q197)</f>
        <v>1</v>
      </c>
      <c r="F197" s="22">
        <f aca="true" t="shared" si="116" ref="F197:F203">SUM(L197,R197)</f>
        <v>4027</v>
      </c>
      <c r="G197" s="21">
        <f aca="true" t="shared" si="117" ref="G197:G203">SUM(M197,S197)</f>
        <v>0</v>
      </c>
      <c r="H197" s="24">
        <f aca="true" t="shared" si="118" ref="H197:H203">SUM(N197,T197)</f>
        <v>0</v>
      </c>
      <c r="I197" s="18">
        <f>SUM(K197,M197)</f>
        <v>1</v>
      </c>
      <c r="J197" s="22">
        <f>SUM(L197,N197)</f>
        <v>4027</v>
      </c>
      <c r="K197" s="21">
        <v>1</v>
      </c>
      <c r="L197" s="22">
        <v>4027</v>
      </c>
      <c r="M197" s="21"/>
      <c r="N197" s="24"/>
      <c r="O197" s="18">
        <f aca="true" t="shared" si="119" ref="O197:O203">SUM(Q197,S197)</f>
        <v>0</v>
      </c>
      <c r="P197" s="22">
        <f aca="true" t="shared" si="120" ref="P197:P203">SUM(R197,T197)</f>
        <v>0</v>
      </c>
      <c r="Q197" s="21"/>
      <c r="R197" s="22"/>
      <c r="S197" s="21" t="s">
        <v>14</v>
      </c>
      <c r="T197" s="26" t="s">
        <v>14</v>
      </c>
      <c r="U197" s="97"/>
      <c r="V197" s="1"/>
      <c r="X197" s="2"/>
    </row>
    <row r="198" spans="1:24" ht="19.5" customHeight="1" hidden="1">
      <c r="A198" s="49" t="s">
        <v>419</v>
      </c>
      <c r="B198" s="21">
        <f t="shared" si="113"/>
        <v>1</v>
      </c>
      <c r="C198" s="19">
        <f t="shared" si="114"/>
        <v>3501</v>
      </c>
      <c r="D198" s="22" t="s">
        <v>14</v>
      </c>
      <c r="E198" s="21">
        <f t="shared" si="115"/>
        <v>1</v>
      </c>
      <c r="F198" s="22">
        <f t="shared" si="116"/>
        <v>3501</v>
      </c>
      <c r="G198" s="21">
        <f t="shared" si="117"/>
        <v>0</v>
      </c>
      <c r="H198" s="24">
        <f t="shared" si="118"/>
        <v>0</v>
      </c>
      <c r="I198" s="18">
        <f aca="true" t="shared" si="121" ref="I198:I203">SUM(K198,M198)</f>
        <v>0</v>
      </c>
      <c r="J198" s="22">
        <f aca="true" t="shared" si="122" ref="J198:J203">SUM(L198,N198)</f>
        <v>0</v>
      </c>
      <c r="K198" s="21"/>
      <c r="L198" s="22"/>
      <c r="M198" s="21"/>
      <c r="N198" s="24"/>
      <c r="O198" s="18">
        <f t="shared" si="119"/>
        <v>1</v>
      </c>
      <c r="P198" s="22">
        <f t="shared" si="120"/>
        <v>3501</v>
      </c>
      <c r="Q198" s="21">
        <v>1</v>
      </c>
      <c r="R198" s="22">
        <v>3501</v>
      </c>
      <c r="S198" s="21" t="s">
        <v>14</v>
      </c>
      <c r="T198" s="26" t="s">
        <v>14</v>
      </c>
      <c r="U198" s="97"/>
      <c r="V198" s="1"/>
      <c r="X198" s="2"/>
    </row>
    <row r="199" spans="1:24" ht="19.5" customHeight="1" hidden="1">
      <c r="A199" s="49" t="s">
        <v>420</v>
      </c>
      <c r="B199" s="21">
        <f t="shared" si="113"/>
        <v>1</v>
      </c>
      <c r="C199" s="19">
        <f t="shared" si="114"/>
        <v>16081</v>
      </c>
      <c r="D199" s="22" t="s">
        <v>14</v>
      </c>
      <c r="E199" s="21">
        <f t="shared" si="115"/>
        <v>1</v>
      </c>
      <c r="F199" s="22">
        <f t="shared" si="116"/>
        <v>16081</v>
      </c>
      <c r="G199" s="21">
        <f t="shared" si="117"/>
        <v>0</v>
      </c>
      <c r="H199" s="24">
        <f t="shared" si="118"/>
        <v>0</v>
      </c>
      <c r="I199" s="18">
        <f t="shared" si="121"/>
        <v>1</v>
      </c>
      <c r="J199" s="22">
        <f t="shared" si="122"/>
        <v>16081</v>
      </c>
      <c r="K199" s="21">
        <v>1</v>
      </c>
      <c r="L199" s="22">
        <v>16081</v>
      </c>
      <c r="M199" s="21"/>
      <c r="N199" s="24"/>
      <c r="O199" s="18">
        <f t="shared" si="119"/>
        <v>0</v>
      </c>
      <c r="P199" s="22">
        <f t="shared" si="120"/>
        <v>0</v>
      </c>
      <c r="Q199" s="21"/>
      <c r="R199" s="22"/>
      <c r="S199" s="21" t="s">
        <v>14</v>
      </c>
      <c r="T199" s="26" t="s">
        <v>14</v>
      </c>
      <c r="U199" s="97"/>
      <c r="V199" s="1"/>
      <c r="X199" s="2"/>
    </row>
    <row r="200" spans="1:24" ht="19.5" customHeight="1" hidden="1">
      <c r="A200" s="49" t="s">
        <v>421</v>
      </c>
      <c r="B200" s="21">
        <f t="shared" si="113"/>
        <v>1</v>
      </c>
      <c r="C200" s="19">
        <f t="shared" si="114"/>
        <v>4920</v>
      </c>
      <c r="D200" s="22" t="s">
        <v>14</v>
      </c>
      <c r="E200" s="21">
        <f t="shared" si="115"/>
        <v>1</v>
      </c>
      <c r="F200" s="22">
        <f t="shared" si="116"/>
        <v>4920</v>
      </c>
      <c r="G200" s="21">
        <f t="shared" si="117"/>
        <v>0</v>
      </c>
      <c r="H200" s="24">
        <f t="shared" si="118"/>
        <v>0</v>
      </c>
      <c r="I200" s="18">
        <f t="shared" si="121"/>
        <v>0</v>
      </c>
      <c r="J200" s="22">
        <f t="shared" si="122"/>
        <v>0</v>
      </c>
      <c r="K200" s="21"/>
      <c r="L200" s="22"/>
      <c r="M200" s="21"/>
      <c r="N200" s="24"/>
      <c r="O200" s="18">
        <f t="shared" si="119"/>
        <v>1</v>
      </c>
      <c r="P200" s="22">
        <f t="shared" si="120"/>
        <v>4920</v>
      </c>
      <c r="Q200" s="21">
        <v>1</v>
      </c>
      <c r="R200" s="22">
        <v>4920</v>
      </c>
      <c r="S200" s="21" t="s">
        <v>14</v>
      </c>
      <c r="T200" s="26" t="s">
        <v>14</v>
      </c>
      <c r="U200" s="97"/>
      <c r="V200" s="1"/>
      <c r="X200" s="2"/>
    </row>
    <row r="201" spans="1:24" ht="19.5" customHeight="1" hidden="1">
      <c r="A201" s="49" t="s">
        <v>422</v>
      </c>
      <c r="B201" s="21">
        <f t="shared" si="113"/>
        <v>2</v>
      </c>
      <c r="C201" s="19">
        <f t="shared" si="114"/>
        <v>11686</v>
      </c>
      <c r="D201" s="22" t="s">
        <v>14</v>
      </c>
      <c r="E201" s="21">
        <f t="shared" si="115"/>
        <v>2</v>
      </c>
      <c r="F201" s="22">
        <f t="shared" si="116"/>
        <v>11686</v>
      </c>
      <c r="G201" s="21">
        <f t="shared" si="117"/>
        <v>0</v>
      </c>
      <c r="H201" s="24">
        <f t="shared" si="118"/>
        <v>0</v>
      </c>
      <c r="I201" s="18">
        <f t="shared" si="121"/>
        <v>1</v>
      </c>
      <c r="J201" s="22">
        <f t="shared" si="122"/>
        <v>3023</v>
      </c>
      <c r="K201" s="21">
        <v>1</v>
      </c>
      <c r="L201" s="22">
        <v>3023</v>
      </c>
      <c r="M201" s="21"/>
      <c r="N201" s="24"/>
      <c r="O201" s="18">
        <f t="shared" si="119"/>
        <v>1</v>
      </c>
      <c r="P201" s="22">
        <f t="shared" si="120"/>
        <v>8663</v>
      </c>
      <c r="Q201" s="21">
        <v>1</v>
      </c>
      <c r="R201" s="22">
        <v>8663</v>
      </c>
      <c r="S201" s="21" t="s">
        <v>14</v>
      </c>
      <c r="T201" s="26" t="s">
        <v>14</v>
      </c>
      <c r="U201" s="97"/>
      <c r="V201" s="1"/>
      <c r="X201" s="2"/>
    </row>
    <row r="202" spans="1:24" ht="19.5" customHeight="1" hidden="1">
      <c r="A202" s="49" t="s">
        <v>423</v>
      </c>
      <c r="B202" s="21">
        <f t="shared" si="113"/>
        <v>1</v>
      </c>
      <c r="C202" s="19">
        <f t="shared" si="114"/>
        <v>19650</v>
      </c>
      <c r="D202" s="22" t="s">
        <v>14</v>
      </c>
      <c r="E202" s="21">
        <f t="shared" si="115"/>
        <v>1</v>
      </c>
      <c r="F202" s="22">
        <f t="shared" si="116"/>
        <v>19650</v>
      </c>
      <c r="G202" s="21">
        <f t="shared" si="117"/>
        <v>0</v>
      </c>
      <c r="H202" s="24">
        <f t="shared" si="118"/>
        <v>0</v>
      </c>
      <c r="I202" s="18">
        <f t="shared" si="121"/>
        <v>0</v>
      </c>
      <c r="J202" s="22">
        <f t="shared" si="122"/>
        <v>0</v>
      </c>
      <c r="K202" s="21"/>
      <c r="L202" s="22"/>
      <c r="M202" s="21"/>
      <c r="N202" s="24"/>
      <c r="O202" s="18">
        <f t="shared" si="119"/>
        <v>1</v>
      </c>
      <c r="P202" s="22">
        <f t="shared" si="120"/>
        <v>19650</v>
      </c>
      <c r="Q202" s="21">
        <v>1</v>
      </c>
      <c r="R202" s="22">
        <v>19650</v>
      </c>
      <c r="S202" s="21" t="s">
        <v>14</v>
      </c>
      <c r="T202" s="26" t="s">
        <v>14</v>
      </c>
      <c r="U202" s="97"/>
      <c r="V202" s="1"/>
      <c r="W202" s="1"/>
      <c r="X202" s="2"/>
    </row>
    <row r="203" spans="1:24" ht="19.5" customHeight="1" hidden="1">
      <c r="A203" s="49" t="s">
        <v>424</v>
      </c>
      <c r="B203" s="21">
        <f t="shared" si="113"/>
        <v>1</v>
      </c>
      <c r="C203" s="19">
        <f t="shared" si="114"/>
        <v>3830</v>
      </c>
      <c r="D203" s="22" t="s">
        <v>14</v>
      </c>
      <c r="E203" s="21">
        <f t="shared" si="115"/>
        <v>0</v>
      </c>
      <c r="F203" s="22">
        <f t="shared" si="116"/>
        <v>0</v>
      </c>
      <c r="G203" s="21">
        <f t="shared" si="117"/>
        <v>1</v>
      </c>
      <c r="H203" s="24">
        <f t="shared" si="118"/>
        <v>3830</v>
      </c>
      <c r="I203" s="18">
        <f t="shared" si="121"/>
        <v>1</v>
      </c>
      <c r="J203" s="22">
        <f t="shared" si="122"/>
        <v>3830</v>
      </c>
      <c r="K203" s="21"/>
      <c r="L203" s="22"/>
      <c r="M203" s="21">
        <v>1</v>
      </c>
      <c r="N203" s="24">
        <v>3830</v>
      </c>
      <c r="O203" s="18">
        <f t="shared" si="119"/>
        <v>0</v>
      </c>
      <c r="P203" s="22">
        <f t="shared" si="120"/>
        <v>0</v>
      </c>
      <c r="Q203" s="21"/>
      <c r="R203" s="22"/>
      <c r="S203" s="21" t="s">
        <v>14</v>
      </c>
      <c r="T203" s="26" t="s">
        <v>14</v>
      </c>
      <c r="U203" s="97"/>
      <c r="V203" s="1"/>
      <c r="W203" s="1"/>
      <c r="X203" s="2"/>
    </row>
    <row r="204" spans="1:22" s="5" customFormat="1" ht="20.25" customHeight="1" hidden="1">
      <c r="A204" s="80" t="s">
        <v>336</v>
      </c>
      <c r="B204" s="21">
        <f aca="true" t="shared" si="123" ref="B204:C209">SUM(E204,G204)</f>
        <v>6</v>
      </c>
      <c r="C204" s="19">
        <f t="shared" si="123"/>
        <v>39907</v>
      </c>
      <c r="D204" s="22" t="s">
        <v>14</v>
      </c>
      <c r="E204" s="21">
        <f>SUM(E205:E209)</f>
        <v>6</v>
      </c>
      <c r="F204" s="22">
        <f>SUM(F205:F209)</f>
        <v>39907</v>
      </c>
      <c r="G204" s="21" t="s">
        <v>14</v>
      </c>
      <c r="H204" s="24" t="s">
        <v>14</v>
      </c>
      <c r="I204" s="18">
        <f>SUM(I205:I209)</f>
        <v>2</v>
      </c>
      <c r="J204" s="22">
        <f>SUM(J205:J209)</f>
        <v>24277</v>
      </c>
      <c r="K204" s="21">
        <f>SUM(K205:K209)</f>
        <v>2</v>
      </c>
      <c r="L204" s="22">
        <f>SUM(L205:L209)</f>
        <v>24277</v>
      </c>
      <c r="M204" s="21" t="s">
        <v>14</v>
      </c>
      <c r="N204" s="24" t="s">
        <v>14</v>
      </c>
      <c r="O204" s="18">
        <f>SUM(O205:O209)</f>
        <v>4</v>
      </c>
      <c r="P204" s="22">
        <f>SUM(P205:P209)</f>
        <v>15630</v>
      </c>
      <c r="Q204" s="21">
        <f>SUM(Q205:Q209)</f>
        <v>4</v>
      </c>
      <c r="R204" s="22">
        <f>SUM(R205:R209)</f>
        <v>15630</v>
      </c>
      <c r="S204" s="21" t="s">
        <v>14</v>
      </c>
      <c r="T204" s="26" t="s">
        <v>14</v>
      </c>
      <c r="U204" s="97"/>
      <c r="V204" s="1"/>
    </row>
    <row r="205" spans="1:24" ht="20.25" customHeight="1" hidden="1">
      <c r="A205" s="49" t="s">
        <v>425</v>
      </c>
      <c r="B205" s="21">
        <f t="shared" si="123"/>
        <v>1</v>
      </c>
      <c r="C205" s="19">
        <f t="shared" si="123"/>
        <v>1</v>
      </c>
      <c r="D205" s="22" t="s">
        <v>14</v>
      </c>
      <c r="E205" s="21">
        <f t="shared" si="102"/>
        <v>1</v>
      </c>
      <c r="F205" s="22">
        <f t="shared" si="103"/>
        <v>1</v>
      </c>
      <c r="G205" s="21" t="s">
        <v>14</v>
      </c>
      <c r="H205" s="24" t="s">
        <v>14</v>
      </c>
      <c r="I205" s="18" t="s">
        <v>14</v>
      </c>
      <c r="J205" s="22" t="s">
        <v>14</v>
      </c>
      <c r="K205" s="21" t="s">
        <v>14</v>
      </c>
      <c r="L205" s="22" t="s">
        <v>14</v>
      </c>
      <c r="M205" s="21" t="s">
        <v>14</v>
      </c>
      <c r="N205" s="24" t="s">
        <v>14</v>
      </c>
      <c r="O205" s="18">
        <f aca="true" t="shared" si="124" ref="O205:P209">SUM(Q205,S205)</f>
        <v>1</v>
      </c>
      <c r="P205" s="22">
        <f t="shared" si="124"/>
        <v>1</v>
      </c>
      <c r="Q205" s="21">
        <v>1</v>
      </c>
      <c r="R205" s="22">
        <v>1</v>
      </c>
      <c r="S205" s="21" t="s">
        <v>14</v>
      </c>
      <c r="T205" s="26" t="s">
        <v>14</v>
      </c>
      <c r="U205" s="97"/>
      <c r="V205" s="1"/>
      <c r="X205" s="2"/>
    </row>
    <row r="206" spans="1:24" ht="20.25" customHeight="1" hidden="1">
      <c r="A206" s="49" t="s">
        <v>426</v>
      </c>
      <c r="B206" s="21">
        <f t="shared" si="123"/>
        <v>2</v>
      </c>
      <c r="C206" s="19">
        <f t="shared" si="123"/>
        <v>13638</v>
      </c>
      <c r="D206" s="22" t="s">
        <v>14</v>
      </c>
      <c r="E206" s="21">
        <f t="shared" si="102"/>
        <v>2</v>
      </c>
      <c r="F206" s="22">
        <f t="shared" si="103"/>
        <v>13638</v>
      </c>
      <c r="G206" s="21" t="s">
        <v>14</v>
      </c>
      <c r="H206" s="24" t="s">
        <v>14</v>
      </c>
      <c r="I206" s="18">
        <f>SUM(K206,M206)</f>
        <v>1</v>
      </c>
      <c r="J206" s="22">
        <f>SUM(L206,N206)</f>
        <v>10137</v>
      </c>
      <c r="K206" s="21">
        <v>1</v>
      </c>
      <c r="L206" s="22">
        <v>10137</v>
      </c>
      <c r="M206" s="21" t="s">
        <v>14</v>
      </c>
      <c r="N206" s="24" t="s">
        <v>14</v>
      </c>
      <c r="O206" s="18">
        <f t="shared" si="124"/>
        <v>1</v>
      </c>
      <c r="P206" s="22">
        <f t="shared" si="124"/>
        <v>3501</v>
      </c>
      <c r="Q206" s="21">
        <v>1</v>
      </c>
      <c r="R206" s="22">
        <v>3501</v>
      </c>
      <c r="S206" s="21" t="s">
        <v>14</v>
      </c>
      <c r="T206" s="26" t="s">
        <v>14</v>
      </c>
      <c r="U206" s="97"/>
      <c r="V206" s="1"/>
      <c r="X206" s="2"/>
    </row>
    <row r="207" spans="1:24" ht="20.25" customHeight="1" hidden="1">
      <c r="A207" s="49" t="s">
        <v>427</v>
      </c>
      <c r="B207" s="21">
        <f t="shared" si="123"/>
        <v>1</v>
      </c>
      <c r="C207" s="19">
        <f t="shared" si="123"/>
        <v>14140</v>
      </c>
      <c r="D207" s="22" t="s">
        <v>14</v>
      </c>
      <c r="E207" s="21">
        <f t="shared" si="102"/>
        <v>1</v>
      </c>
      <c r="F207" s="22">
        <f t="shared" si="103"/>
        <v>14140</v>
      </c>
      <c r="G207" s="21" t="s">
        <v>14</v>
      </c>
      <c r="H207" s="24" t="s">
        <v>14</v>
      </c>
      <c r="I207" s="18">
        <f>SUM(K207,M207)</f>
        <v>1</v>
      </c>
      <c r="J207" s="22">
        <f>SUM(L207,N207)</f>
        <v>14140</v>
      </c>
      <c r="K207" s="21">
        <v>1</v>
      </c>
      <c r="L207" s="22">
        <v>14140</v>
      </c>
      <c r="M207" s="21" t="s">
        <v>14</v>
      </c>
      <c r="N207" s="24" t="s">
        <v>14</v>
      </c>
      <c r="O207" s="18" t="s">
        <v>14</v>
      </c>
      <c r="P207" s="22" t="s">
        <v>14</v>
      </c>
      <c r="Q207" s="21" t="s">
        <v>14</v>
      </c>
      <c r="R207" s="22" t="s">
        <v>14</v>
      </c>
      <c r="S207" s="21" t="s">
        <v>14</v>
      </c>
      <c r="T207" s="26" t="s">
        <v>14</v>
      </c>
      <c r="U207" s="97"/>
      <c r="V207" s="1"/>
      <c r="X207" s="2"/>
    </row>
    <row r="208" spans="1:24" ht="20.25" customHeight="1" hidden="1">
      <c r="A208" s="49" t="s">
        <v>428</v>
      </c>
      <c r="B208" s="21">
        <f t="shared" si="123"/>
        <v>1</v>
      </c>
      <c r="C208" s="19">
        <f t="shared" si="123"/>
        <v>7207</v>
      </c>
      <c r="D208" s="22" t="s">
        <v>14</v>
      </c>
      <c r="E208" s="21">
        <f t="shared" si="102"/>
        <v>1</v>
      </c>
      <c r="F208" s="22">
        <f t="shared" si="103"/>
        <v>7207</v>
      </c>
      <c r="G208" s="21" t="s">
        <v>14</v>
      </c>
      <c r="H208" s="24" t="s">
        <v>14</v>
      </c>
      <c r="I208" s="18" t="s">
        <v>14</v>
      </c>
      <c r="J208" s="22" t="s">
        <v>14</v>
      </c>
      <c r="K208" s="21" t="s">
        <v>14</v>
      </c>
      <c r="L208" s="22" t="s">
        <v>14</v>
      </c>
      <c r="M208" s="21" t="s">
        <v>14</v>
      </c>
      <c r="N208" s="24" t="s">
        <v>14</v>
      </c>
      <c r="O208" s="18">
        <f t="shared" si="124"/>
        <v>1</v>
      </c>
      <c r="P208" s="22">
        <f t="shared" si="124"/>
        <v>7207</v>
      </c>
      <c r="Q208" s="21">
        <v>1</v>
      </c>
      <c r="R208" s="22">
        <v>7207</v>
      </c>
      <c r="S208" s="21" t="s">
        <v>14</v>
      </c>
      <c r="T208" s="26" t="s">
        <v>14</v>
      </c>
      <c r="U208" s="97"/>
      <c r="V208" s="1"/>
      <c r="X208" s="2"/>
    </row>
    <row r="209" spans="1:24" ht="20.25" customHeight="1" hidden="1">
      <c r="A209" s="53" t="s">
        <v>429</v>
      </c>
      <c r="B209" s="33">
        <f t="shared" si="123"/>
        <v>1</v>
      </c>
      <c r="C209" s="32">
        <f t="shared" si="123"/>
        <v>4921</v>
      </c>
      <c r="D209" s="34" t="s">
        <v>14</v>
      </c>
      <c r="E209" s="33">
        <f t="shared" si="102"/>
        <v>1</v>
      </c>
      <c r="F209" s="34">
        <f t="shared" si="103"/>
        <v>4921</v>
      </c>
      <c r="G209" s="33" t="s">
        <v>14</v>
      </c>
      <c r="H209" s="54" t="s">
        <v>14</v>
      </c>
      <c r="I209" s="31" t="s">
        <v>14</v>
      </c>
      <c r="J209" s="34" t="s">
        <v>14</v>
      </c>
      <c r="K209" s="33" t="s">
        <v>14</v>
      </c>
      <c r="L209" s="34" t="s">
        <v>14</v>
      </c>
      <c r="M209" s="33" t="s">
        <v>14</v>
      </c>
      <c r="N209" s="54" t="s">
        <v>14</v>
      </c>
      <c r="O209" s="31">
        <f t="shared" si="124"/>
        <v>1</v>
      </c>
      <c r="P209" s="34">
        <f t="shared" si="124"/>
        <v>4921</v>
      </c>
      <c r="Q209" s="33">
        <v>1</v>
      </c>
      <c r="R209" s="34">
        <v>4921</v>
      </c>
      <c r="S209" s="33" t="s">
        <v>14</v>
      </c>
      <c r="T209" s="55" t="s">
        <v>14</v>
      </c>
      <c r="U209" s="99"/>
      <c r="V209" s="1"/>
      <c r="X209" s="2"/>
    </row>
    <row r="210" spans="1:22" s="5" customFormat="1" ht="20.25" customHeight="1" hidden="1">
      <c r="A210" s="80" t="s">
        <v>339</v>
      </c>
      <c r="B210" s="21">
        <f>SUM(E210,G210)</f>
        <v>14</v>
      </c>
      <c r="C210" s="19">
        <f>SUM(F210,H210)</f>
        <v>66498</v>
      </c>
      <c r="D210" s="22" t="s">
        <v>14</v>
      </c>
      <c r="E210" s="21">
        <f>SUM(E211:E222)</f>
        <v>14</v>
      </c>
      <c r="F210" s="21">
        <f>SUM(F211:F222)</f>
        <v>66498</v>
      </c>
      <c r="G210" s="21" t="s">
        <v>14</v>
      </c>
      <c r="H210" s="24" t="s">
        <v>14</v>
      </c>
      <c r="I210" s="18">
        <f>SUM(I211:I222)</f>
        <v>12</v>
      </c>
      <c r="J210" s="22">
        <f>SUM(J211:J222)</f>
        <v>58076</v>
      </c>
      <c r="K210" s="21">
        <f>SUM(K211:K222)</f>
        <v>12</v>
      </c>
      <c r="L210" s="22">
        <f>SUM(L211:L222)</f>
        <v>58076</v>
      </c>
      <c r="M210" s="21" t="s">
        <v>14</v>
      </c>
      <c r="N210" s="24" t="s">
        <v>14</v>
      </c>
      <c r="O210" s="20">
        <f>SUM(O211:O222)</f>
        <v>2</v>
      </c>
      <c r="P210" s="22">
        <f>SUM(P211:P222)</f>
        <v>8422</v>
      </c>
      <c r="Q210" s="21">
        <f>SUM(Q211:Q222)</f>
        <v>2</v>
      </c>
      <c r="R210" s="22">
        <f>SUM(R211:R222)</f>
        <v>8422</v>
      </c>
      <c r="S210" s="21" t="s">
        <v>14</v>
      </c>
      <c r="T210" s="26" t="s">
        <v>14</v>
      </c>
      <c r="U210" s="97"/>
      <c r="V210" s="1"/>
    </row>
    <row r="211" spans="1:24" ht="20.25" customHeight="1" hidden="1">
      <c r="A211" s="49" t="s">
        <v>430</v>
      </c>
      <c r="B211" s="21">
        <f>SUM(E211,G211)</f>
        <v>2</v>
      </c>
      <c r="C211" s="19">
        <f>SUM(F211,H211)</f>
        <v>18312</v>
      </c>
      <c r="D211" s="22" t="s">
        <v>14</v>
      </c>
      <c r="E211" s="21">
        <f aca="true" t="shared" si="125" ref="E211:E222">SUM(K211,Q211)</f>
        <v>2</v>
      </c>
      <c r="F211" s="21">
        <f aca="true" t="shared" si="126" ref="F211:F222">SUM(L211,R211)</f>
        <v>18312</v>
      </c>
      <c r="G211" s="21" t="s">
        <v>14</v>
      </c>
      <c r="H211" s="24" t="s">
        <v>14</v>
      </c>
      <c r="I211" s="18">
        <f aca="true" t="shared" si="127" ref="I211:J215">SUM(K211,M211)</f>
        <v>1</v>
      </c>
      <c r="J211" s="22">
        <f t="shared" si="127"/>
        <v>14811</v>
      </c>
      <c r="K211" s="21">
        <v>1</v>
      </c>
      <c r="L211" s="22">
        <v>14811</v>
      </c>
      <c r="M211" s="21" t="s">
        <v>14</v>
      </c>
      <c r="N211" s="24" t="s">
        <v>14</v>
      </c>
      <c r="O211" s="18">
        <f>IF(SUM(Q211,S211)=0,"－",SUM(Q211,S211))</f>
        <v>1</v>
      </c>
      <c r="P211" s="18">
        <f>IF(SUM(R211,T211)=0,"－",SUM(R211,T211))</f>
        <v>3501</v>
      </c>
      <c r="Q211" s="21">
        <v>1</v>
      </c>
      <c r="R211" s="22">
        <v>3501</v>
      </c>
      <c r="S211" s="21" t="s">
        <v>14</v>
      </c>
      <c r="T211" s="26" t="s">
        <v>14</v>
      </c>
      <c r="U211" s="97"/>
      <c r="V211" s="1"/>
      <c r="X211" s="2"/>
    </row>
    <row r="212" spans="1:24" ht="20.25" customHeight="1" hidden="1">
      <c r="A212" s="49" t="s">
        <v>431</v>
      </c>
      <c r="B212" s="21">
        <f aca="true" t="shared" si="128" ref="B212:B222">SUM(E212,G212)</f>
        <v>1</v>
      </c>
      <c r="C212" s="19">
        <f aca="true" t="shared" si="129" ref="C212:C222">SUM(F212,H212)</f>
        <v>4719</v>
      </c>
      <c r="D212" s="22" t="s">
        <v>14</v>
      </c>
      <c r="E212" s="21">
        <f t="shared" si="125"/>
        <v>1</v>
      </c>
      <c r="F212" s="21">
        <f t="shared" si="126"/>
        <v>4719</v>
      </c>
      <c r="G212" s="21" t="s">
        <v>14</v>
      </c>
      <c r="H212" s="24" t="s">
        <v>14</v>
      </c>
      <c r="I212" s="18">
        <f t="shared" si="127"/>
        <v>1</v>
      </c>
      <c r="J212" s="22">
        <f t="shared" si="127"/>
        <v>4719</v>
      </c>
      <c r="K212" s="21">
        <v>1</v>
      </c>
      <c r="L212" s="22">
        <v>4719</v>
      </c>
      <c r="M212" s="21" t="s">
        <v>14</v>
      </c>
      <c r="N212" s="24" t="s">
        <v>14</v>
      </c>
      <c r="O212" s="18" t="str">
        <f>IF(SUM(Q212,S212)=0,"－",SUM(Q212,S212))</f>
        <v>－</v>
      </c>
      <c r="P212" s="18" t="str">
        <f>IF(SUM(R212,T212)=0,"－",SUM(R212,T212))</f>
        <v>－</v>
      </c>
      <c r="Q212" s="21" t="s">
        <v>14</v>
      </c>
      <c r="R212" s="22" t="s">
        <v>14</v>
      </c>
      <c r="S212" s="21" t="s">
        <v>14</v>
      </c>
      <c r="T212" s="26" t="s">
        <v>14</v>
      </c>
      <c r="U212" s="97"/>
      <c r="V212" s="1"/>
      <c r="X212" s="2"/>
    </row>
    <row r="213" spans="1:24" ht="20.25" customHeight="1" hidden="1">
      <c r="A213" s="49" t="s">
        <v>432</v>
      </c>
      <c r="B213" s="21">
        <f t="shared" si="128"/>
        <v>1</v>
      </c>
      <c r="C213" s="19">
        <f>SUM(F213,H213)</f>
        <v>3020</v>
      </c>
      <c r="D213" s="22" t="s">
        <v>14</v>
      </c>
      <c r="E213" s="21">
        <f t="shared" si="125"/>
        <v>1</v>
      </c>
      <c r="F213" s="21">
        <f t="shared" si="126"/>
        <v>3020</v>
      </c>
      <c r="G213" s="21" t="s">
        <v>14</v>
      </c>
      <c r="H213" s="24" t="s">
        <v>14</v>
      </c>
      <c r="I213" s="18">
        <f t="shared" si="127"/>
        <v>1</v>
      </c>
      <c r="J213" s="22">
        <f t="shared" si="127"/>
        <v>3020</v>
      </c>
      <c r="K213" s="21">
        <v>1</v>
      </c>
      <c r="L213" s="22">
        <v>3020</v>
      </c>
      <c r="M213" s="21" t="s">
        <v>14</v>
      </c>
      <c r="N213" s="24" t="s">
        <v>14</v>
      </c>
      <c r="O213" s="18" t="str">
        <f aca="true" t="shared" si="130" ref="O213:P222">IF(SUM(Q213,S213)=0,"－",SUM(Q213,S213))</f>
        <v>－</v>
      </c>
      <c r="P213" s="18" t="str">
        <f t="shared" si="130"/>
        <v>－</v>
      </c>
      <c r="Q213" s="21" t="s">
        <v>14</v>
      </c>
      <c r="R213" s="22" t="s">
        <v>14</v>
      </c>
      <c r="S213" s="21" t="s">
        <v>14</v>
      </c>
      <c r="T213" s="26" t="s">
        <v>14</v>
      </c>
      <c r="U213" s="97"/>
      <c r="V213" s="1"/>
      <c r="X213" s="2"/>
    </row>
    <row r="214" spans="1:24" ht="20.25" customHeight="1" hidden="1">
      <c r="A214" s="49" t="s">
        <v>433</v>
      </c>
      <c r="B214" s="21">
        <f t="shared" si="128"/>
        <v>1</v>
      </c>
      <c r="C214" s="19">
        <f t="shared" si="129"/>
        <v>4127</v>
      </c>
      <c r="D214" s="22" t="s">
        <v>14</v>
      </c>
      <c r="E214" s="21">
        <f t="shared" si="125"/>
        <v>1</v>
      </c>
      <c r="F214" s="21">
        <f t="shared" si="126"/>
        <v>4127</v>
      </c>
      <c r="G214" s="21" t="s">
        <v>14</v>
      </c>
      <c r="H214" s="24" t="s">
        <v>14</v>
      </c>
      <c r="I214" s="18">
        <f t="shared" si="127"/>
        <v>1</v>
      </c>
      <c r="J214" s="22">
        <f t="shared" si="127"/>
        <v>4127</v>
      </c>
      <c r="K214" s="21">
        <v>1</v>
      </c>
      <c r="L214" s="22">
        <v>4127</v>
      </c>
      <c r="M214" s="21" t="s">
        <v>14</v>
      </c>
      <c r="N214" s="24" t="s">
        <v>14</v>
      </c>
      <c r="O214" s="18" t="str">
        <f t="shared" si="130"/>
        <v>－</v>
      </c>
      <c r="P214" s="18" t="str">
        <f t="shared" si="130"/>
        <v>－</v>
      </c>
      <c r="Q214" s="21" t="s">
        <v>14</v>
      </c>
      <c r="R214" s="22" t="s">
        <v>14</v>
      </c>
      <c r="S214" s="21" t="s">
        <v>14</v>
      </c>
      <c r="T214" s="26" t="s">
        <v>14</v>
      </c>
      <c r="U214" s="97"/>
      <c r="V214" s="1"/>
      <c r="X214" s="2"/>
    </row>
    <row r="215" spans="1:24" ht="20.25" customHeight="1" hidden="1">
      <c r="A215" s="49" t="s">
        <v>434</v>
      </c>
      <c r="B215" s="21">
        <f t="shared" si="128"/>
        <v>1</v>
      </c>
      <c r="C215" s="19">
        <f>SUM(F215,H215)</f>
        <v>3473</v>
      </c>
      <c r="D215" s="22" t="s">
        <v>14</v>
      </c>
      <c r="E215" s="21">
        <f t="shared" si="125"/>
        <v>1</v>
      </c>
      <c r="F215" s="21">
        <f t="shared" si="126"/>
        <v>3473</v>
      </c>
      <c r="G215" s="21" t="s">
        <v>14</v>
      </c>
      <c r="H215" s="24" t="s">
        <v>14</v>
      </c>
      <c r="I215" s="18">
        <f t="shared" si="127"/>
        <v>1</v>
      </c>
      <c r="J215" s="22">
        <f t="shared" si="127"/>
        <v>3473</v>
      </c>
      <c r="K215" s="21">
        <v>1</v>
      </c>
      <c r="L215" s="22">
        <v>3473</v>
      </c>
      <c r="M215" s="21" t="s">
        <v>14</v>
      </c>
      <c r="N215" s="24" t="s">
        <v>14</v>
      </c>
      <c r="O215" s="18" t="str">
        <f t="shared" si="130"/>
        <v>－</v>
      </c>
      <c r="P215" s="18" t="str">
        <f t="shared" si="130"/>
        <v>－</v>
      </c>
      <c r="Q215" s="21" t="s">
        <v>14</v>
      </c>
      <c r="R215" s="22" t="s">
        <v>14</v>
      </c>
      <c r="S215" s="21" t="s">
        <v>14</v>
      </c>
      <c r="T215" s="26" t="s">
        <v>14</v>
      </c>
      <c r="U215" s="97"/>
      <c r="V215" s="1"/>
      <c r="X215" s="2"/>
    </row>
    <row r="216" spans="1:24" ht="20.25" customHeight="1" hidden="1">
      <c r="A216" s="49" t="s">
        <v>435</v>
      </c>
      <c r="B216" s="21">
        <f t="shared" si="128"/>
        <v>1</v>
      </c>
      <c r="C216" s="19">
        <f t="shared" si="129"/>
        <v>4921</v>
      </c>
      <c r="D216" s="22" t="s">
        <v>14</v>
      </c>
      <c r="E216" s="21">
        <f t="shared" si="125"/>
        <v>1</v>
      </c>
      <c r="F216" s="21">
        <f t="shared" si="126"/>
        <v>4921</v>
      </c>
      <c r="G216" s="21" t="s">
        <v>14</v>
      </c>
      <c r="H216" s="24" t="s">
        <v>14</v>
      </c>
      <c r="I216" s="18" t="s">
        <v>14</v>
      </c>
      <c r="J216" s="22" t="s">
        <v>14</v>
      </c>
      <c r="K216" s="21" t="s">
        <v>14</v>
      </c>
      <c r="L216" s="22" t="s">
        <v>14</v>
      </c>
      <c r="M216" s="21" t="s">
        <v>14</v>
      </c>
      <c r="N216" s="24" t="s">
        <v>14</v>
      </c>
      <c r="O216" s="18">
        <f t="shared" si="130"/>
        <v>1</v>
      </c>
      <c r="P216" s="18">
        <f t="shared" si="130"/>
        <v>4921</v>
      </c>
      <c r="Q216" s="21">
        <v>1</v>
      </c>
      <c r="R216" s="22">
        <v>4921</v>
      </c>
      <c r="S216" s="21" t="s">
        <v>14</v>
      </c>
      <c r="T216" s="26" t="s">
        <v>14</v>
      </c>
      <c r="U216" s="97"/>
      <c r="V216" s="1"/>
      <c r="X216" s="2"/>
    </row>
    <row r="217" spans="1:24" ht="20.25" customHeight="1" hidden="1">
      <c r="A217" s="49" t="s">
        <v>436</v>
      </c>
      <c r="B217" s="21">
        <f t="shared" si="128"/>
        <v>1</v>
      </c>
      <c r="C217" s="19">
        <f>SUM(F217,H217)</f>
        <v>5410</v>
      </c>
      <c r="D217" s="22" t="s">
        <v>14</v>
      </c>
      <c r="E217" s="21">
        <f t="shared" si="125"/>
        <v>1</v>
      </c>
      <c r="F217" s="21">
        <f t="shared" si="126"/>
        <v>5410</v>
      </c>
      <c r="G217" s="21" t="s">
        <v>14</v>
      </c>
      <c r="H217" s="24" t="s">
        <v>14</v>
      </c>
      <c r="I217" s="18">
        <f aca="true" t="shared" si="131" ref="I217:J222">SUM(K217,M217)</f>
        <v>1</v>
      </c>
      <c r="J217" s="22">
        <f t="shared" si="131"/>
        <v>5410</v>
      </c>
      <c r="K217" s="21">
        <v>1</v>
      </c>
      <c r="L217" s="22">
        <v>5410</v>
      </c>
      <c r="M217" s="21" t="s">
        <v>14</v>
      </c>
      <c r="N217" s="24" t="s">
        <v>14</v>
      </c>
      <c r="O217" s="18" t="str">
        <f t="shared" si="130"/>
        <v>－</v>
      </c>
      <c r="P217" s="18" t="str">
        <f t="shared" si="130"/>
        <v>－</v>
      </c>
      <c r="Q217" s="21" t="s">
        <v>14</v>
      </c>
      <c r="R217" s="22" t="s">
        <v>14</v>
      </c>
      <c r="S217" s="21" t="s">
        <v>14</v>
      </c>
      <c r="T217" s="26" t="s">
        <v>14</v>
      </c>
      <c r="U217" s="97"/>
      <c r="V217" s="1"/>
      <c r="X217" s="2"/>
    </row>
    <row r="218" spans="1:24" ht="20.25" customHeight="1" hidden="1">
      <c r="A218" s="49" t="s">
        <v>437</v>
      </c>
      <c r="B218" s="21">
        <f t="shared" si="128"/>
        <v>1</v>
      </c>
      <c r="C218" s="19">
        <f t="shared" si="129"/>
        <v>3556</v>
      </c>
      <c r="D218" s="22" t="s">
        <v>14</v>
      </c>
      <c r="E218" s="21">
        <f t="shared" si="125"/>
        <v>1</v>
      </c>
      <c r="F218" s="21">
        <f t="shared" si="126"/>
        <v>3556</v>
      </c>
      <c r="G218" s="21" t="s">
        <v>14</v>
      </c>
      <c r="H218" s="24" t="s">
        <v>14</v>
      </c>
      <c r="I218" s="18">
        <f t="shared" si="131"/>
        <v>1</v>
      </c>
      <c r="J218" s="22">
        <f t="shared" si="131"/>
        <v>3556</v>
      </c>
      <c r="K218" s="21">
        <v>1</v>
      </c>
      <c r="L218" s="22">
        <v>3556</v>
      </c>
      <c r="M218" s="21" t="s">
        <v>14</v>
      </c>
      <c r="N218" s="24" t="s">
        <v>14</v>
      </c>
      <c r="O218" s="18" t="str">
        <f t="shared" si="130"/>
        <v>－</v>
      </c>
      <c r="P218" s="18" t="str">
        <f t="shared" si="130"/>
        <v>－</v>
      </c>
      <c r="Q218" s="21" t="s">
        <v>14</v>
      </c>
      <c r="R218" s="22" t="s">
        <v>14</v>
      </c>
      <c r="S218" s="21" t="s">
        <v>14</v>
      </c>
      <c r="T218" s="26" t="s">
        <v>14</v>
      </c>
      <c r="U218" s="97"/>
      <c r="V218" s="1"/>
      <c r="X218" s="2"/>
    </row>
    <row r="219" spans="1:24" ht="20.25" customHeight="1" hidden="1">
      <c r="A219" s="49" t="s">
        <v>438</v>
      </c>
      <c r="B219" s="21">
        <f t="shared" si="128"/>
        <v>1</v>
      </c>
      <c r="C219" s="19">
        <f>SUM(F219,H219)</f>
        <v>4025</v>
      </c>
      <c r="D219" s="22" t="s">
        <v>14</v>
      </c>
      <c r="E219" s="21">
        <f t="shared" si="125"/>
        <v>1</v>
      </c>
      <c r="F219" s="21">
        <f t="shared" si="126"/>
        <v>4025</v>
      </c>
      <c r="G219" s="21" t="s">
        <v>14</v>
      </c>
      <c r="H219" s="24" t="s">
        <v>14</v>
      </c>
      <c r="I219" s="18">
        <f t="shared" si="131"/>
        <v>1</v>
      </c>
      <c r="J219" s="22">
        <f t="shared" si="131"/>
        <v>4025</v>
      </c>
      <c r="K219" s="21">
        <v>1</v>
      </c>
      <c r="L219" s="22">
        <v>4025</v>
      </c>
      <c r="M219" s="21" t="s">
        <v>14</v>
      </c>
      <c r="N219" s="24" t="s">
        <v>14</v>
      </c>
      <c r="O219" s="18" t="str">
        <f t="shared" si="130"/>
        <v>－</v>
      </c>
      <c r="P219" s="18" t="str">
        <f t="shared" si="130"/>
        <v>－</v>
      </c>
      <c r="Q219" s="21" t="s">
        <v>14</v>
      </c>
      <c r="R219" s="22" t="s">
        <v>14</v>
      </c>
      <c r="S219" s="21" t="s">
        <v>14</v>
      </c>
      <c r="T219" s="26" t="s">
        <v>14</v>
      </c>
      <c r="U219" s="97"/>
      <c r="V219" s="1"/>
      <c r="X219" s="2"/>
    </row>
    <row r="220" spans="1:24" ht="20.25" customHeight="1" hidden="1">
      <c r="A220" s="49" t="s">
        <v>439</v>
      </c>
      <c r="B220" s="21">
        <f t="shared" si="128"/>
        <v>2</v>
      </c>
      <c r="C220" s="19">
        <f t="shared" si="129"/>
        <v>10519</v>
      </c>
      <c r="D220" s="22" t="s">
        <v>14</v>
      </c>
      <c r="E220" s="21">
        <f t="shared" si="125"/>
        <v>2</v>
      </c>
      <c r="F220" s="21">
        <f t="shared" si="126"/>
        <v>10519</v>
      </c>
      <c r="G220" s="21" t="s">
        <v>14</v>
      </c>
      <c r="H220" s="24" t="s">
        <v>14</v>
      </c>
      <c r="I220" s="18">
        <f t="shared" si="131"/>
        <v>2</v>
      </c>
      <c r="J220" s="22">
        <f t="shared" si="131"/>
        <v>10519</v>
      </c>
      <c r="K220" s="21">
        <v>2</v>
      </c>
      <c r="L220" s="22">
        <v>10519</v>
      </c>
      <c r="M220" s="21" t="s">
        <v>14</v>
      </c>
      <c r="N220" s="24" t="s">
        <v>14</v>
      </c>
      <c r="O220" s="18" t="str">
        <f t="shared" si="130"/>
        <v>－</v>
      </c>
      <c r="P220" s="18" t="str">
        <f t="shared" si="130"/>
        <v>－</v>
      </c>
      <c r="Q220" s="21" t="s">
        <v>14</v>
      </c>
      <c r="R220" s="22" t="s">
        <v>14</v>
      </c>
      <c r="S220" s="21" t="s">
        <v>14</v>
      </c>
      <c r="T220" s="26" t="s">
        <v>14</v>
      </c>
      <c r="U220" s="97"/>
      <c r="V220" s="1"/>
      <c r="X220" s="2"/>
    </row>
    <row r="221" spans="1:24" ht="20.25" customHeight="1" hidden="1">
      <c r="A221" s="49" t="s">
        <v>440</v>
      </c>
      <c r="B221" s="21">
        <f t="shared" si="128"/>
        <v>1</v>
      </c>
      <c r="C221" s="19">
        <f>SUM(F221,H221)</f>
        <v>2616</v>
      </c>
      <c r="D221" s="22" t="s">
        <v>14</v>
      </c>
      <c r="E221" s="21">
        <f t="shared" si="125"/>
        <v>1</v>
      </c>
      <c r="F221" s="21">
        <f t="shared" si="126"/>
        <v>2616</v>
      </c>
      <c r="G221" s="21" t="s">
        <v>14</v>
      </c>
      <c r="H221" s="24" t="s">
        <v>14</v>
      </c>
      <c r="I221" s="18">
        <f t="shared" si="131"/>
        <v>1</v>
      </c>
      <c r="J221" s="22">
        <f t="shared" si="131"/>
        <v>2616</v>
      </c>
      <c r="K221" s="21">
        <v>1</v>
      </c>
      <c r="L221" s="22">
        <v>2616</v>
      </c>
      <c r="M221" s="21" t="s">
        <v>14</v>
      </c>
      <c r="N221" s="24" t="s">
        <v>14</v>
      </c>
      <c r="O221" s="18" t="str">
        <f t="shared" si="130"/>
        <v>－</v>
      </c>
      <c r="P221" s="18" t="str">
        <f t="shared" si="130"/>
        <v>－</v>
      </c>
      <c r="Q221" s="21" t="s">
        <v>14</v>
      </c>
      <c r="R221" s="22" t="s">
        <v>14</v>
      </c>
      <c r="S221" s="21" t="s">
        <v>14</v>
      </c>
      <c r="T221" s="26" t="s">
        <v>14</v>
      </c>
      <c r="U221" s="97"/>
      <c r="V221" s="1"/>
      <c r="X221" s="2"/>
    </row>
    <row r="222" spans="1:24" ht="20.25" customHeight="1" hidden="1">
      <c r="A222" s="49" t="s">
        <v>441</v>
      </c>
      <c r="B222" s="21">
        <f t="shared" si="128"/>
        <v>1</v>
      </c>
      <c r="C222" s="19">
        <f t="shared" si="129"/>
        <v>1800</v>
      </c>
      <c r="D222" s="22" t="s">
        <v>14</v>
      </c>
      <c r="E222" s="21">
        <f t="shared" si="125"/>
        <v>1</v>
      </c>
      <c r="F222" s="21">
        <f t="shared" si="126"/>
        <v>1800</v>
      </c>
      <c r="G222" s="21" t="s">
        <v>14</v>
      </c>
      <c r="H222" s="24" t="s">
        <v>14</v>
      </c>
      <c r="I222" s="18">
        <f t="shared" si="131"/>
        <v>1</v>
      </c>
      <c r="J222" s="22">
        <f t="shared" si="131"/>
        <v>1800</v>
      </c>
      <c r="K222" s="21">
        <v>1</v>
      </c>
      <c r="L222" s="22">
        <v>1800</v>
      </c>
      <c r="M222" s="21" t="s">
        <v>14</v>
      </c>
      <c r="N222" s="24" t="s">
        <v>14</v>
      </c>
      <c r="O222" s="18" t="str">
        <f t="shared" si="130"/>
        <v>－</v>
      </c>
      <c r="P222" s="18" t="str">
        <f t="shared" si="130"/>
        <v>－</v>
      </c>
      <c r="Q222" s="21" t="s">
        <v>14</v>
      </c>
      <c r="R222" s="22" t="s">
        <v>14</v>
      </c>
      <c r="S222" s="21" t="s">
        <v>14</v>
      </c>
      <c r="T222" s="26" t="s">
        <v>14</v>
      </c>
      <c r="U222" s="97"/>
      <c r="V222" s="1"/>
      <c r="X222" s="2"/>
    </row>
    <row r="223" spans="1:22" s="5" customFormat="1" ht="20.25" customHeight="1" hidden="1">
      <c r="A223" s="80" t="s">
        <v>348</v>
      </c>
      <c r="B223" s="21">
        <f aca="true" t="shared" si="132" ref="B223:C228">SUM(E223,G223)</f>
        <v>6</v>
      </c>
      <c r="C223" s="19">
        <f t="shared" si="132"/>
        <v>39907</v>
      </c>
      <c r="D223" s="22" t="s">
        <v>14</v>
      </c>
      <c r="E223" s="21">
        <f>SUM(E224:E228)</f>
        <v>6</v>
      </c>
      <c r="F223" s="21">
        <f>SUM(F224:F228)</f>
        <v>39907</v>
      </c>
      <c r="G223" s="21" t="s">
        <v>14</v>
      </c>
      <c r="H223" s="24" t="s">
        <v>14</v>
      </c>
      <c r="I223" s="18">
        <f>SUM(I224:I228)</f>
        <v>3</v>
      </c>
      <c r="J223" s="22">
        <f>SUM(J224:J228)</f>
        <v>22837</v>
      </c>
      <c r="K223" s="22">
        <f>SUM(K224:K228)</f>
        <v>3</v>
      </c>
      <c r="L223" s="22">
        <f>SUM(L224:L228)</f>
        <v>22837</v>
      </c>
      <c r="M223" s="21" t="s">
        <v>14</v>
      </c>
      <c r="N223" s="24" t="s">
        <v>14</v>
      </c>
      <c r="O223" s="20">
        <f>SUM(O224:O228)</f>
        <v>3</v>
      </c>
      <c r="P223" s="22">
        <f>SUM(P224:P228)</f>
        <v>17070</v>
      </c>
      <c r="Q223" s="22">
        <f>SUM(Q224:Q228)</f>
        <v>3</v>
      </c>
      <c r="R223" s="22">
        <f>SUM(R224:R228)</f>
        <v>17070</v>
      </c>
      <c r="S223" s="21" t="s">
        <v>14</v>
      </c>
      <c r="T223" s="26" t="s">
        <v>14</v>
      </c>
      <c r="U223" s="97"/>
      <c r="V223" s="1"/>
    </row>
    <row r="224" spans="1:24" ht="20.25" customHeight="1" hidden="1">
      <c r="A224" s="49" t="s">
        <v>442</v>
      </c>
      <c r="B224" s="21">
        <f t="shared" si="132"/>
        <v>1</v>
      </c>
      <c r="C224" s="19">
        <f t="shared" si="132"/>
        <v>4024</v>
      </c>
      <c r="D224" s="22" t="s">
        <v>14</v>
      </c>
      <c r="E224" s="21">
        <f aca="true" t="shared" si="133" ref="E224:F228">SUM(K224,Q224)</f>
        <v>1</v>
      </c>
      <c r="F224" s="21">
        <f t="shared" si="133"/>
        <v>4024</v>
      </c>
      <c r="G224" s="21" t="s">
        <v>14</v>
      </c>
      <c r="H224" s="24" t="s">
        <v>14</v>
      </c>
      <c r="I224" s="18">
        <f>SUM(K224,M224)</f>
        <v>1</v>
      </c>
      <c r="J224" s="22">
        <f>SUM(L224,N224)</f>
        <v>4024</v>
      </c>
      <c r="K224" s="21">
        <v>1</v>
      </c>
      <c r="L224" s="22">
        <v>4024</v>
      </c>
      <c r="M224" s="21" t="s">
        <v>14</v>
      </c>
      <c r="N224" s="24" t="s">
        <v>14</v>
      </c>
      <c r="O224" s="18" t="str">
        <f aca="true" t="shared" si="134" ref="O224:P228">IF(SUM(Q224,S224)=0,"－",SUM(Q224,S224))</f>
        <v>－</v>
      </c>
      <c r="P224" s="18" t="str">
        <f t="shared" si="134"/>
        <v>－</v>
      </c>
      <c r="Q224" s="21" t="s">
        <v>14</v>
      </c>
      <c r="R224" s="22" t="s">
        <v>14</v>
      </c>
      <c r="S224" s="21" t="s">
        <v>14</v>
      </c>
      <c r="T224" s="26" t="s">
        <v>14</v>
      </c>
      <c r="U224" s="97"/>
      <c r="V224" s="1"/>
      <c r="X224" s="2"/>
    </row>
    <row r="225" spans="1:24" ht="20.25" customHeight="1" hidden="1">
      <c r="A225" s="49" t="s">
        <v>443</v>
      </c>
      <c r="B225" s="21">
        <f t="shared" si="132"/>
        <v>1</v>
      </c>
      <c r="C225" s="19">
        <f t="shared" si="132"/>
        <v>3501</v>
      </c>
      <c r="D225" s="22" t="s">
        <v>14</v>
      </c>
      <c r="E225" s="21">
        <f t="shared" si="133"/>
        <v>1</v>
      </c>
      <c r="F225" s="21">
        <f t="shared" si="133"/>
        <v>3501</v>
      </c>
      <c r="G225" s="21" t="s">
        <v>14</v>
      </c>
      <c r="H225" s="24" t="s">
        <v>14</v>
      </c>
      <c r="I225" s="18" t="str">
        <f>IF(SUM(K225,M225)=0,"－",SUM(K225,M225))</f>
        <v>－</v>
      </c>
      <c r="J225" s="18" t="str">
        <f>IF(SUM(L225,N225)=0,"－",SUM(L225,N225))</f>
        <v>－</v>
      </c>
      <c r="K225" s="21" t="s">
        <v>14</v>
      </c>
      <c r="L225" s="22" t="s">
        <v>14</v>
      </c>
      <c r="M225" s="21" t="s">
        <v>14</v>
      </c>
      <c r="N225" s="24" t="s">
        <v>14</v>
      </c>
      <c r="O225" s="18">
        <f t="shared" si="134"/>
        <v>1</v>
      </c>
      <c r="P225" s="18">
        <f t="shared" si="134"/>
        <v>3501</v>
      </c>
      <c r="Q225" s="21">
        <v>1</v>
      </c>
      <c r="R225" s="22">
        <v>3501</v>
      </c>
      <c r="S225" s="21" t="s">
        <v>14</v>
      </c>
      <c r="T225" s="26" t="s">
        <v>14</v>
      </c>
      <c r="U225" s="97"/>
      <c r="V225" s="1"/>
      <c r="X225" s="2"/>
    </row>
    <row r="226" spans="1:24" ht="20.25" customHeight="1" hidden="1">
      <c r="A226" s="49" t="s">
        <v>444</v>
      </c>
      <c r="B226" s="21">
        <f t="shared" si="132"/>
        <v>1</v>
      </c>
      <c r="C226" s="19">
        <f t="shared" si="132"/>
        <v>15793</v>
      </c>
      <c r="D226" s="22" t="s">
        <v>14</v>
      </c>
      <c r="E226" s="21">
        <f t="shared" si="133"/>
        <v>1</v>
      </c>
      <c r="F226" s="21">
        <f t="shared" si="133"/>
        <v>15793</v>
      </c>
      <c r="G226" s="21" t="s">
        <v>14</v>
      </c>
      <c r="H226" s="24" t="s">
        <v>14</v>
      </c>
      <c r="I226" s="18">
        <f>SUM(K226,M226)</f>
        <v>1</v>
      </c>
      <c r="J226" s="22">
        <f>SUM(L226,N226)</f>
        <v>15793</v>
      </c>
      <c r="K226" s="21">
        <v>1</v>
      </c>
      <c r="L226" s="22">
        <v>15793</v>
      </c>
      <c r="M226" s="21" t="s">
        <v>14</v>
      </c>
      <c r="N226" s="24" t="s">
        <v>14</v>
      </c>
      <c r="O226" s="18" t="str">
        <f t="shared" si="134"/>
        <v>－</v>
      </c>
      <c r="P226" s="18" t="str">
        <f t="shared" si="134"/>
        <v>－</v>
      </c>
      <c r="Q226" s="21" t="s">
        <v>14</v>
      </c>
      <c r="R226" s="22" t="s">
        <v>14</v>
      </c>
      <c r="S226" s="21" t="s">
        <v>14</v>
      </c>
      <c r="T226" s="26" t="s">
        <v>14</v>
      </c>
      <c r="U226" s="97"/>
      <c r="V226" s="1"/>
      <c r="X226" s="2"/>
    </row>
    <row r="227" spans="1:24" ht="20.25" customHeight="1" hidden="1">
      <c r="A227" s="49" t="s">
        <v>445</v>
      </c>
      <c r="B227" s="21">
        <f t="shared" si="132"/>
        <v>1</v>
      </c>
      <c r="C227" s="19">
        <f t="shared" si="132"/>
        <v>4921</v>
      </c>
      <c r="D227" s="22" t="s">
        <v>14</v>
      </c>
      <c r="E227" s="21">
        <f t="shared" si="133"/>
        <v>1</v>
      </c>
      <c r="F227" s="21">
        <f t="shared" si="133"/>
        <v>4921</v>
      </c>
      <c r="G227" s="21" t="s">
        <v>14</v>
      </c>
      <c r="H227" s="24" t="s">
        <v>14</v>
      </c>
      <c r="I227" s="18" t="str">
        <f>IF(SUM(K227,M227)=0,"－",SUM(K227,M227))</f>
        <v>－</v>
      </c>
      <c r="J227" s="18" t="str">
        <f>IF(SUM(L227,N227)=0,"－",SUM(L227,N227))</f>
        <v>－</v>
      </c>
      <c r="K227" s="21" t="s">
        <v>14</v>
      </c>
      <c r="L227" s="22" t="s">
        <v>14</v>
      </c>
      <c r="M227" s="21" t="s">
        <v>14</v>
      </c>
      <c r="N227" s="24" t="s">
        <v>14</v>
      </c>
      <c r="O227" s="18">
        <f t="shared" si="134"/>
        <v>1</v>
      </c>
      <c r="P227" s="18">
        <f t="shared" si="134"/>
        <v>4921</v>
      </c>
      <c r="Q227" s="21">
        <v>1</v>
      </c>
      <c r="R227" s="22">
        <v>4921</v>
      </c>
      <c r="S227" s="21" t="s">
        <v>14</v>
      </c>
      <c r="T227" s="26" t="s">
        <v>14</v>
      </c>
      <c r="U227" s="97"/>
      <c r="V227" s="1"/>
      <c r="X227" s="2"/>
    </row>
    <row r="228" spans="1:24" ht="20.25" customHeight="1" hidden="1">
      <c r="A228" s="49" t="s">
        <v>446</v>
      </c>
      <c r="B228" s="21">
        <f t="shared" si="132"/>
        <v>2</v>
      </c>
      <c r="C228" s="19">
        <f t="shared" si="132"/>
        <v>11668</v>
      </c>
      <c r="D228" s="22" t="s">
        <v>14</v>
      </c>
      <c r="E228" s="21">
        <f t="shared" si="133"/>
        <v>2</v>
      </c>
      <c r="F228" s="21">
        <f t="shared" si="133"/>
        <v>11668</v>
      </c>
      <c r="G228" s="21" t="s">
        <v>14</v>
      </c>
      <c r="H228" s="24" t="s">
        <v>14</v>
      </c>
      <c r="I228" s="18">
        <f>SUM(K228,M228)</f>
        <v>1</v>
      </c>
      <c r="J228" s="22">
        <f>SUM(L228,N228)</f>
        <v>3020</v>
      </c>
      <c r="K228" s="21">
        <v>1</v>
      </c>
      <c r="L228" s="22">
        <v>3020</v>
      </c>
      <c r="M228" s="21" t="s">
        <v>14</v>
      </c>
      <c r="N228" s="24" t="s">
        <v>14</v>
      </c>
      <c r="O228" s="18">
        <f t="shared" si="134"/>
        <v>1</v>
      </c>
      <c r="P228" s="18">
        <f t="shared" si="134"/>
        <v>8648</v>
      </c>
      <c r="Q228" s="21">
        <v>1</v>
      </c>
      <c r="R228" s="22">
        <v>8648</v>
      </c>
      <c r="S228" s="21" t="s">
        <v>14</v>
      </c>
      <c r="T228" s="26" t="s">
        <v>14</v>
      </c>
      <c r="U228" s="97"/>
      <c r="V228" s="1"/>
      <c r="X228" s="2"/>
    </row>
    <row r="229" spans="1:24" ht="20.25" customHeight="1" hidden="1">
      <c r="A229" s="49" t="s">
        <v>355</v>
      </c>
      <c r="B229" s="21">
        <f aca="true" t="shared" si="135" ref="B229:C233">SUM(E229,G229)</f>
        <v>4</v>
      </c>
      <c r="C229" s="19">
        <f t="shared" si="135"/>
        <v>29957</v>
      </c>
      <c r="D229" s="22" t="s">
        <v>14</v>
      </c>
      <c r="E229" s="21">
        <f>SUM(E230:E232)</f>
        <v>4</v>
      </c>
      <c r="F229" s="21">
        <f>SUM(F230:F232)</f>
        <v>29957</v>
      </c>
      <c r="G229" s="21" t="s">
        <v>14</v>
      </c>
      <c r="H229" s="24" t="s">
        <v>14</v>
      </c>
      <c r="I229" s="18">
        <f>SUM(I230:I232)</f>
        <v>1</v>
      </c>
      <c r="J229" s="22">
        <f>SUM(J230:J232)</f>
        <v>14932</v>
      </c>
      <c r="K229" s="22">
        <f>SUM(K230:K232)</f>
        <v>1</v>
      </c>
      <c r="L229" s="22">
        <f>SUM(L230:L232)</f>
        <v>14932</v>
      </c>
      <c r="M229" s="21" t="s">
        <v>14</v>
      </c>
      <c r="N229" s="24" t="s">
        <v>14</v>
      </c>
      <c r="O229" s="18">
        <f>SUM(O230:O232)</f>
        <v>3</v>
      </c>
      <c r="P229" s="18">
        <f>SUM(P230:P232)</f>
        <v>15025</v>
      </c>
      <c r="Q229" s="18">
        <f>SUM(Q230:Q232)</f>
        <v>3</v>
      </c>
      <c r="R229" s="18">
        <f>SUM(R230:R232)</f>
        <v>15025</v>
      </c>
      <c r="S229" s="21" t="s">
        <v>14</v>
      </c>
      <c r="T229" s="26" t="s">
        <v>14</v>
      </c>
      <c r="U229" s="97"/>
      <c r="V229" s="1"/>
      <c r="X229" s="2"/>
    </row>
    <row r="230" spans="1:24" ht="20.25" customHeight="1" hidden="1">
      <c r="A230" s="49" t="s">
        <v>447</v>
      </c>
      <c r="B230" s="21">
        <f t="shared" si="135"/>
        <v>2</v>
      </c>
      <c r="C230" s="19">
        <f t="shared" si="135"/>
        <v>18433</v>
      </c>
      <c r="D230" s="22" t="s">
        <v>14</v>
      </c>
      <c r="E230" s="21">
        <f aca="true" t="shared" si="136" ref="E230:F232">SUM(K230,Q230)</f>
        <v>2</v>
      </c>
      <c r="F230" s="21">
        <f t="shared" si="136"/>
        <v>18433</v>
      </c>
      <c r="G230" s="21" t="s">
        <v>14</v>
      </c>
      <c r="H230" s="24" t="s">
        <v>14</v>
      </c>
      <c r="I230" s="18">
        <f>SUM(K230,M230)</f>
        <v>1</v>
      </c>
      <c r="J230" s="22">
        <f>SUM(L230,N230)</f>
        <v>14932</v>
      </c>
      <c r="K230" s="21">
        <v>1</v>
      </c>
      <c r="L230" s="22">
        <v>14932</v>
      </c>
      <c r="M230" s="21" t="s">
        <v>14</v>
      </c>
      <c r="N230" s="24" t="s">
        <v>14</v>
      </c>
      <c r="O230" s="18">
        <f aca="true" t="shared" si="137" ref="O230:P232">IF(SUM(Q230,S230)=0,"－",SUM(Q230,S230))</f>
        <v>1</v>
      </c>
      <c r="P230" s="18">
        <f t="shared" si="137"/>
        <v>3501</v>
      </c>
      <c r="Q230" s="21">
        <v>1</v>
      </c>
      <c r="R230" s="22">
        <v>3501</v>
      </c>
      <c r="S230" s="21" t="s">
        <v>14</v>
      </c>
      <c r="T230" s="26" t="s">
        <v>14</v>
      </c>
      <c r="U230" s="97"/>
      <c r="V230" s="1"/>
      <c r="X230" s="2"/>
    </row>
    <row r="231" spans="1:24" ht="20.25" customHeight="1" hidden="1">
      <c r="A231" s="49" t="s">
        <v>448</v>
      </c>
      <c r="B231" s="21">
        <f t="shared" si="135"/>
        <v>1</v>
      </c>
      <c r="C231" s="19">
        <f t="shared" si="135"/>
        <v>6602</v>
      </c>
      <c r="D231" s="22" t="s">
        <v>14</v>
      </c>
      <c r="E231" s="21">
        <f t="shared" si="136"/>
        <v>1</v>
      </c>
      <c r="F231" s="21">
        <f t="shared" si="136"/>
        <v>6602</v>
      </c>
      <c r="G231" s="21" t="s">
        <v>14</v>
      </c>
      <c r="H231" s="24" t="s">
        <v>14</v>
      </c>
      <c r="I231" s="18" t="str">
        <f>IF(SUM(K231,M231)=0,"－",SUM(K231,M231))</f>
        <v>－</v>
      </c>
      <c r="J231" s="22" t="str">
        <f>IF(SUM(L231,N231)=0,"－",SUM(L231,N231))</f>
        <v>－</v>
      </c>
      <c r="K231" s="21" t="s">
        <v>14</v>
      </c>
      <c r="L231" s="22" t="s">
        <v>14</v>
      </c>
      <c r="M231" s="21" t="s">
        <v>14</v>
      </c>
      <c r="N231" s="24" t="s">
        <v>14</v>
      </c>
      <c r="O231" s="18">
        <f t="shared" si="137"/>
        <v>1</v>
      </c>
      <c r="P231" s="18">
        <f t="shared" si="137"/>
        <v>6602</v>
      </c>
      <c r="Q231" s="21">
        <v>1</v>
      </c>
      <c r="R231" s="22">
        <v>6602</v>
      </c>
      <c r="S231" s="21" t="s">
        <v>14</v>
      </c>
      <c r="T231" s="26" t="s">
        <v>14</v>
      </c>
      <c r="U231" s="97"/>
      <c r="V231" s="1"/>
      <c r="X231" s="2"/>
    </row>
    <row r="232" spans="1:24" ht="20.25" customHeight="1" hidden="1">
      <c r="A232" s="49" t="s">
        <v>449</v>
      </c>
      <c r="B232" s="21">
        <f t="shared" si="135"/>
        <v>1</v>
      </c>
      <c r="C232" s="19">
        <f t="shared" si="135"/>
        <v>4922</v>
      </c>
      <c r="D232" s="22" t="s">
        <v>14</v>
      </c>
      <c r="E232" s="21">
        <f t="shared" si="136"/>
        <v>1</v>
      </c>
      <c r="F232" s="21">
        <f t="shared" si="136"/>
        <v>4922</v>
      </c>
      <c r="G232" s="21" t="s">
        <v>14</v>
      </c>
      <c r="H232" s="24" t="s">
        <v>14</v>
      </c>
      <c r="I232" s="18" t="str">
        <f>IF(SUM(K232,M232)=0,"－",SUM(K232,M232))</f>
        <v>－</v>
      </c>
      <c r="J232" s="22" t="str">
        <f>IF(SUM(L232,N232)=0,"－",SUM(L232,N232))</f>
        <v>－</v>
      </c>
      <c r="K232" s="21" t="s">
        <v>14</v>
      </c>
      <c r="L232" s="22" t="s">
        <v>14</v>
      </c>
      <c r="M232" s="21" t="s">
        <v>14</v>
      </c>
      <c r="N232" s="24" t="s">
        <v>14</v>
      </c>
      <c r="O232" s="18">
        <f t="shared" si="137"/>
        <v>1</v>
      </c>
      <c r="P232" s="18">
        <f t="shared" si="137"/>
        <v>4922</v>
      </c>
      <c r="Q232" s="21">
        <v>1</v>
      </c>
      <c r="R232" s="22">
        <v>4922</v>
      </c>
      <c r="S232" s="21" t="s">
        <v>14</v>
      </c>
      <c r="T232" s="26" t="s">
        <v>14</v>
      </c>
      <c r="U232" s="97"/>
      <c r="V232" s="1"/>
      <c r="X232" s="2"/>
    </row>
    <row r="233" spans="1:24" ht="20.25" customHeight="1" hidden="1">
      <c r="A233" s="49" t="s">
        <v>362</v>
      </c>
      <c r="B233" s="21">
        <f t="shared" si="135"/>
        <v>12</v>
      </c>
      <c r="C233" s="19">
        <f t="shared" si="135"/>
        <v>58867</v>
      </c>
      <c r="D233" s="22" t="s">
        <v>14</v>
      </c>
      <c r="E233" s="21">
        <f>SUM(E234:E243)</f>
        <v>12</v>
      </c>
      <c r="F233" s="21">
        <f>SUM(F234:F243)</f>
        <v>58867</v>
      </c>
      <c r="G233" s="21" t="s">
        <v>14</v>
      </c>
      <c r="H233" s="24" t="s">
        <v>14</v>
      </c>
      <c r="I233" s="18">
        <f>SUM(I234:I243)</f>
        <v>10</v>
      </c>
      <c r="J233" s="22">
        <f>SUM(J234:J243)</f>
        <v>50447</v>
      </c>
      <c r="K233" s="22">
        <f>SUM(K234:K243)</f>
        <v>10</v>
      </c>
      <c r="L233" s="22">
        <f>SUM(L234:L243)</f>
        <v>50447</v>
      </c>
      <c r="M233" s="21" t="s">
        <v>14</v>
      </c>
      <c r="N233" s="24" t="s">
        <v>14</v>
      </c>
      <c r="O233" s="18">
        <f>SUM(O234:O243)</f>
        <v>2</v>
      </c>
      <c r="P233" s="18">
        <f>SUM(P234:P243)</f>
        <v>8420</v>
      </c>
      <c r="Q233" s="18">
        <f>SUM(Q234:Q243)</f>
        <v>2</v>
      </c>
      <c r="R233" s="18">
        <f>SUM(R234:R243)</f>
        <v>8420</v>
      </c>
      <c r="S233" s="21" t="s">
        <v>14</v>
      </c>
      <c r="T233" s="26" t="s">
        <v>14</v>
      </c>
      <c r="U233" s="97"/>
      <c r="V233" s="1"/>
      <c r="X233" s="2"/>
    </row>
    <row r="234" spans="1:24" ht="20.25" customHeight="1" hidden="1">
      <c r="A234" s="49" t="s">
        <v>450</v>
      </c>
      <c r="B234" s="21">
        <f aca="true" t="shared" si="138" ref="B234:B242">SUM(E234,G234)</f>
        <v>1</v>
      </c>
      <c r="C234" s="19">
        <f aca="true" t="shared" si="139" ref="C234:C242">SUM(F234,H234)</f>
        <v>3500</v>
      </c>
      <c r="D234" s="22" t="s">
        <v>14</v>
      </c>
      <c r="E234" s="21">
        <f aca="true" t="shared" si="140" ref="E234:E242">SUM(K234,Q234)</f>
        <v>1</v>
      </c>
      <c r="F234" s="21">
        <f aca="true" t="shared" si="141" ref="F234:F242">SUM(L234,R234)</f>
        <v>3500</v>
      </c>
      <c r="G234" s="21" t="s">
        <v>14</v>
      </c>
      <c r="H234" s="24" t="s">
        <v>14</v>
      </c>
      <c r="I234" s="18" t="str">
        <f aca="true" t="shared" si="142" ref="I234:I242">IF(SUM(K234,M234)=0,"－",SUM(K234,M234))</f>
        <v>－</v>
      </c>
      <c r="J234" s="22" t="str">
        <f aca="true" t="shared" si="143" ref="J234:J242">IF(SUM(L234,N234)=0,"－",SUM(L234,N234))</f>
        <v>－</v>
      </c>
      <c r="K234" s="21" t="s">
        <v>14</v>
      </c>
      <c r="L234" s="22" t="s">
        <v>14</v>
      </c>
      <c r="M234" s="21" t="s">
        <v>14</v>
      </c>
      <c r="N234" s="24" t="s">
        <v>14</v>
      </c>
      <c r="O234" s="18">
        <f aca="true" t="shared" si="144" ref="O234:O242">IF(SUM(Q234,S234)=0,"－",SUM(Q234,S234))</f>
        <v>1</v>
      </c>
      <c r="P234" s="18">
        <f aca="true" t="shared" si="145" ref="P234:P242">IF(SUM(R234,T234)=0,"－",SUM(R234,T234))</f>
        <v>3500</v>
      </c>
      <c r="Q234" s="21">
        <v>1</v>
      </c>
      <c r="R234" s="22">
        <v>3500</v>
      </c>
      <c r="S234" s="21" t="s">
        <v>14</v>
      </c>
      <c r="T234" s="26" t="s">
        <v>14</v>
      </c>
      <c r="U234" s="97"/>
      <c r="V234" s="1"/>
      <c r="X234" s="2"/>
    </row>
    <row r="235" spans="1:24" ht="20.25" customHeight="1" hidden="1">
      <c r="A235" s="49" t="s">
        <v>451</v>
      </c>
      <c r="B235" s="21">
        <f t="shared" si="138"/>
        <v>2</v>
      </c>
      <c r="C235" s="19">
        <f t="shared" si="139"/>
        <v>20357</v>
      </c>
      <c r="D235" s="22" t="s">
        <v>14</v>
      </c>
      <c r="E235" s="21">
        <f t="shared" si="140"/>
        <v>2</v>
      </c>
      <c r="F235" s="21">
        <f t="shared" si="141"/>
        <v>20357</v>
      </c>
      <c r="G235" s="21" t="s">
        <v>14</v>
      </c>
      <c r="H235" s="24" t="s">
        <v>14</v>
      </c>
      <c r="I235" s="18">
        <f t="shared" si="142"/>
        <v>2</v>
      </c>
      <c r="J235" s="22">
        <f t="shared" si="143"/>
        <v>20357</v>
      </c>
      <c r="K235" s="21">
        <v>2</v>
      </c>
      <c r="L235" s="22">
        <f>15699+4658</f>
        <v>20357</v>
      </c>
      <c r="M235" s="21" t="s">
        <v>14</v>
      </c>
      <c r="N235" s="24" t="s">
        <v>14</v>
      </c>
      <c r="O235" s="18" t="str">
        <f t="shared" si="144"/>
        <v>－</v>
      </c>
      <c r="P235" s="18" t="str">
        <f t="shared" si="145"/>
        <v>－</v>
      </c>
      <c r="Q235" s="21" t="s">
        <v>14</v>
      </c>
      <c r="R235" s="22" t="s">
        <v>14</v>
      </c>
      <c r="S235" s="21" t="s">
        <v>14</v>
      </c>
      <c r="T235" s="26" t="s">
        <v>14</v>
      </c>
      <c r="U235" s="97"/>
      <c r="V235" s="1"/>
      <c r="X235" s="2"/>
    </row>
    <row r="236" spans="1:24" ht="20.25" customHeight="1" hidden="1">
      <c r="A236" s="49" t="s">
        <v>452</v>
      </c>
      <c r="B236" s="21">
        <f t="shared" si="138"/>
        <v>1</v>
      </c>
      <c r="C236" s="19">
        <f t="shared" si="139"/>
        <v>3020</v>
      </c>
      <c r="D236" s="22" t="s">
        <v>14</v>
      </c>
      <c r="E236" s="21">
        <f t="shared" si="140"/>
        <v>1</v>
      </c>
      <c r="F236" s="21">
        <f t="shared" si="141"/>
        <v>3020</v>
      </c>
      <c r="G236" s="21" t="s">
        <v>14</v>
      </c>
      <c r="H236" s="24" t="s">
        <v>14</v>
      </c>
      <c r="I236" s="18">
        <f t="shared" si="142"/>
        <v>1</v>
      </c>
      <c r="J236" s="22">
        <f t="shared" si="143"/>
        <v>3020</v>
      </c>
      <c r="K236" s="21">
        <v>1</v>
      </c>
      <c r="L236" s="22">
        <v>3020</v>
      </c>
      <c r="M236" s="21" t="s">
        <v>14</v>
      </c>
      <c r="N236" s="24" t="s">
        <v>14</v>
      </c>
      <c r="O236" s="18" t="str">
        <f t="shared" si="144"/>
        <v>－</v>
      </c>
      <c r="P236" s="18" t="str">
        <f t="shared" si="145"/>
        <v>－</v>
      </c>
      <c r="Q236" s="21" t="s">
        <v>14</v>
      </c>
      <c r="R236" s="22" t="s">
        <v>14</v>
      </c>
      <c r="S236" s="21" t="s">
        <v>14</v>
      </c>
      <c r="T236" s="26" t="s">
        <v>14</v>
      </c>
      <c r="U236" s="97"/>
      <c r="V236" s="1"/>
      <c r="X236" s="2"/>
    </row>
    <row r="237" spans="1:24" ht="20.25" customHeight="1" hidden="1">
      <c r="A237" s="49" t="s">
        <v>453</v>
      </c>
      <c r="B237" s="21">
        <f t="shared" si="138"/>
        <v>1</v>
      </c>
      <c r="C237" s="19">
        <f t="shared" si="139"/>
        <v>4126</v>
      </c>
      <c r="D237" s="22" t="s">
        <v>14</v>
      </c>
      <c r="E237" s="21">
        <f t="shared" si="140"/>
        <v>1</v>
      </c>
      <c r="F237" s="21">
        <f t="shared" si="141"/>
        <v>4126</v>
      </c>
      <c r="G237" s="21" t="s">
        <v>14</v>
      </c>
      <c r="H237" s="24" t="s">
        <v>14</v>
      </c>
      <c r="I237" s="18">
        <f t="shared" si="142"/>
        <v>1</v>
      </c>
      <c r="J237" s="22">
        <f t="shared" si="143"/>
        <v>4126</v>
      </c>
      <c r="K237" s="21">
        <v>1</v>
      </c>
      <c r="L237" s="22">
        <v>4126</v>
      </c>
      <c r="M237" s="21" t="s">
        <v>14</v>
      </c>
      <c r="N237" s="24" t="s">
        <v>14</v>
      </c>
      <c r="O237" s="18" t="str">
        <f t="shared" si="144"/>
        <v>－</v>
      </c>
      <c r="P237" s="18" t="str">
        <f t="shared" si="145"/>
        <v>－</v>
      </c>
      <c r="Q237" s="21" t="s">
        <v>14</v>
      </c>
      <c r="R237" s="22" t="s">
        <v>14</v>
      </c>
      <c r="S237" s="21" t="s">
        <v>14</v>
      </c>
      <c r="T237" s="26" t="s">
        <v>14</v>
      </c>
      <c r="U237" s="97"/>
      <c r="V237" s="1"/>
      <c r="X237" s="2"/>
    </row>
    <row r="238" spans="1:24" ht="20.25" customHeight="1" hidden="1">
      <c r="A238" s="49" t="s">
        <v>454</v>
      </c>
      <c r="B238" s="21">
        <f t="shared" si="138"/>
        <v>1</v>
      </c>
      <c r="C238" s="19">
        <f t="shared" si="139"/>
        <v>3473</v>
      </c>
      <c r="D238" s="22" t="s">
        <v>14</v>
      </c>
      <c r="E238" s="21">
        <f t="shared" si="140"/>
        <v>1</v>
      </c>
      <c r="F238" s="21">
        <f t="shared" si="141"/>
        <v>3473</v>
      </c>
      <c r="G238" s="21" t="s">
        <v>14</v>
      </c>
      <c r="H238" s="24" t="s">
        <v>14</v>
      </c>
      <c r="I238" s="18">
        <f t="shared" si="142"/>
        <v>1</v>
      </c>
      <c r="J238" s="22">
        <f t="shared" si="143"/>
        <v>3473</v>
      </c>
      <c r="K238" s="21">
        <v>1</v>
      </c>
      <c r="L238" s="22">
        <v>3473</v>
      </c>
      <c r="M238" s="21" t="s">
        <v>14</v>
      </c>
      <c r="N238" s="24" t="s">
        <v>14</v>
      </c>
      <c r="O238" s="18" t="str">
        <f t="shared" si="144"/>
        <v>－</v>
      </c>
      <c r="P238" s="18" t="str">
        <f t="shared" si="145"/>
        <v>－</v>
      </c>
      <c r="Q238" s="21" t="s">
        <v>14</v>
      </c>
      <c r="R238" s="22" t="s">
        <v>14</v>
      </c>
      <c r="S238" s="21" t="s">
        <v>14</v>
      </c>
      <c r="T238" s="26" t="s">
        <v>14</v>
      </c>
      <c r="U238" s="97"/>
      <c r="V238" s="1"/>
      <c r="X238" s="2"/>
    </row>
    <row r="239" spans="1:24" ht="20.25" customHeight="1" hidden="1">
      <c r="A239" s="49" t="s">
        <v>455</v>
      </c>
      <c r="B239" s="21">
        <f t="shared" si="138"/>
        <v>1</v>
      </c>
      <c r="C239" s="19">
        <f t="shared" si="139"/>
        <v>4920</v>
      </c>
      <c r="D239" s="22" t="s">
        <v>14</v>
      </c>
      <c r="E239" s="21">
        <f t="shared" si="140"/>
        <v>1</v>
      </c>
      <c r="F239" s="21">
        <f t="shared" si="141"/>
        <v>4920</v>
      </c>
      <c r="G239" s="21" t="s">
        <v>14</v>
      </c>
      <c r="H239" s="24" t="s">
        <v>14</v>
      </c>
      <c r="I239" s="18" t="str">
        <f t="shared" si="142"/>
        <v>－</v>
      </c>
      <c r="J239" s="22" t="str">
        <f t="shared" si="143"/>
        <v>－</v>
      </c>
      <c r="K239" s="21" t="s">
        <v>14</v>
      </c>
      <c r="L239" s="22" t="s">
        <v>14</v>
      </c>
      <c r="M239" s="21" t="s">
        <v>14</v>
      </c>
      <c r="N239" s="24" t="s">
        <v>14</v>
      </c>
      <c r="O239" s="18">
        <f t="shared" si="144"/>
        <v>1</v>
      </c>
      <c r="P239" s="18">
        <f t="shared" si="145"/>
        <v>4920</v>
      </c>
      <c r="Q239" s="21">
        <v>1</v>
      </c>
      <c r="R239" s="22">
        <v>4920</v>
      </c>
      <c r="S239" s="21" t="s">
        <v>14</v>
      </c>
      <c r="T239" s="26" t="s">
        <v>14</v>
      </c>
      <c r="U239" s="97"/>
      <c r="V239" s="1"/>
      <c r="X239" s="2"/>
    </row>
    <row r="240" spans="1:24" ht="20.25" customHeight="1" hidden="1">
      <c r="A240" s="49" t="s">
        <v>456</v>
      </c>
      <c r="B240" s="21">
        <f t="shared" si="138"/>
        <v>1</v>
      </c>
      <c r="C240" s="19">
        <f t="shared" si="139"/>
        <v>4816</v>
      </c>
      <c r="D240" s="22" t="s">
        <v>14</v>
      </c>
      <c r="E240" s="21">
        <f t="shared" si="140"/>
        <v>1</v>
      </c>
      <c r="F240" s="21">
        <f t="shared" si="141"/>
        <v>4816</v>
      </c>
      <c r="G240" s="21" t="s">
        <v>14</v>
      </c>
      <c r="H240" s="24" t="s">
        <v>14</v>
      </c>
      <c r="I240" s="18">
        <f t="shared" si="142"/>
        <v>1</v>
      </c>
      <c r="J240" s="22">
        <f t="shared" si="143"/>
        <v>4816</v>
      </c>
      <c r="K240" s="21">
        <v>1</v>
      </c>
      <c r="L240" s="22">
        <v>4816</v>
      </c>
      <c r="M240" s="21" t="s">
        <v>14</v>
      </c>
      <c r="N240" s="24" t="s">
        <v>14</v>
      </c>
      <c r="O240" s="18" t="str">
        <f t="shared" si="144"/>
        <v>－</v>
      </c>
      <c r="P240" s="18" t="str">
        <f t="shared" si="145"/>
        <v>－</v>
      </c>
      <c r="Q240" s="21" t="s">
        <v>14</v>
      </c>
      <c r="R240" s="22" t="s">
        <v>14</v>
      </c>
      <c r="S240" s="21" t="s">
        <v>14</v>
      </c>
      <c r="T240" s="26" t="s">
        <v>14</v>
      </c>
      <c r="U240" s="97"/>
      <c r="V240" s="1"/>
      <c r="X240" s="2"/>
    </row>
    <row r="241" spans="1:24" ht="20.25" customHeight="1" hidden="1">
      <c r="A241" s="49" t="s">
        <v>457</v>
      </c>
      <c r="B241" s="21">
        <f t="shared" si="138"/>
        <v>1</v>
      </c>
      <c r="C241" s="19">
        <f t="shared" si="139"/>
        <v>3555</v>
      </c>
      <c r="D241" s="22" t="s">
        <v>14</v>
      </c>
      <c r="E241" s="21">
        <f t="shared" si="140"/>
        <v>1</v>
      </c>
      <c r="F241" s="21">
        <f t="shared" si="141"/>
        <v>3555</v>
      </c>
      <c r="G241" s="21" t="s">
        <v>14</v>
      </c>
      <c r="H241" s="24" t="s">
        <v>14</v>
      </c>
      <c r="I241" s="18">
        <f t="shared" si="142"/>
        <v>1</v>
      </c>
      <c r="J241" s="22">
        <f t="shared" si="143"/>
        <v>3555</v>
      </c>
      <c r="K241" s="21">
        <v>1</v>
      </c>
      <c r="L241" s="22">
        <v>3555</v>
      </c>
      <c r="M241" s="21" t="s">
        <v>14</v>
      </c>
      <c r="N241" s="24" t="s">
        <v>14</v>
      </c>
      <c r="O241" s="18" t="str">
        <f t="shared" si="144"/>
        <v>－</v>
      </c>
      <c r="P241" s="18" t="str">
        <f t="shared" si="145"/>
        <v>－</v>
      </c>
      <c r="Q241" s="21" t="s">
        <v>14</v>
      </c>
      <c r="R241" s="22" t="s">
        <v>14</v>
      </c>
      <c r="S241" s="21" t="s">
        <v>14</v>
      </c>
      <c r="T241" s="26" t="s">
        <v>14</v>
      </c>
      <c r="U241" s="97"/>
      <c r="V241" s="1"/>
      <c r="X241" s="2"/>
    </row>
    <row r="242" spans="1:24" ht="20.25" customHeight="1" hidden="1">
      <c r="A242" s="49" t="s">
        <v>458</v>
      </c>
      <c r="B242" s="21">
        <f t="shared" si="138"/>
        <v>1</v>
      </c>
      <c r="C242" s="19">
        <f t="shared" si="139"/>
        <v>4026</v>
      </c>
      <c r="D242" s="22" t="s">
        <v>14</v>
      </c>
      <c r="E242" s="21">
        <f t="shared" si="140"/>
        <v>1</v>
      </c>
      <c r="F242" s="21">
        <f t="shared" si="141"/>
        <v>4026</v>
      </c>
      <c r="G242" s="21" t="s">
        <v>14</v>
      </c>
      <c r="H242" s="24" t="s">
        <v>14</v>
      </c>
      <c r="I242" s="18">
        <f t="shared" si="142"/>
        <v>1</v>
      </c>
      <c r="J242" s="22">
        <f t="shared" si="143"/>
        <v>4026</v>
      </c>
      <c r="K242" s="21">
        <v>1</v>
      </c>
      <c r="L242" s="22">
        <v>4026</v>
      </c>
      <c r="M242" s="21" t="s">
        <v>14</v>
      </c>
      <c r="N242" s="24" t="s">
        <v>14</v>
      </c>
      <c r="O242" s="18" t="str">
        <f t="shared" si="144"/>
        <v>－</v>
      </c>
      <c r="P242" s="18" t="str">
        <f t="shared" si="145"/>
        <v>－</v>
      </c>
      <c r="Q242" s="21" t="s">
        <v>14</v>
      </c>
      <c r="R242" s="22" t="s">
        <v>14</v>
      </c>
      <c r="S242" s="21" t="s">
        <v>14</v>
      </c>
      <c r="T242" s="26" t="s">
        <v>14</v>
      </c>
      <c r="U242" s="97"/>
      <c r="V242" s="1"/>
      <c r="X242" s="2"/>
    </row>
    <row r="243" spans="1:22" ht="20.25" customHeight="1" hidden="1">
      <c r="A243" s="49" t="s">
        <v>459</v>
      </c>
      <c r="B243" s="21">
        <f aca="true" t="shared" si="146" ref="B243:B248">SUM(E243,G243)</f>
        <v>2</v>
      </c>
      <c r="C243" s="19">
        <f aca="true" t="shared" si="147" ref="C243:C248">SUM(F243,H243)</f>
        <v>7074</v>
      </c>
      <c r="D243" s="22" t="s">
        <v>14</v>
      </c>
      <c r="E243" s="21">
        <f>SUM(K243,Q243)</f>
        <v>2</v>
      </c>
      <c r="F243" s="21">
        <f>SUM(L243,R243)</f>
        <v>7074</v>
      </c>
      <c r="G243" s="21" t="s">
        <v>14</v>
      </c>
      <c r="H243" s="24" t="s">
        <v>14</v>
      </c>
      <c r="I243" s="18">
        <f>IF(SUM(K243,M243)=0,"－",SUM(K243,M243))</f>
        <v>2</v>
      </c>
      <c r="J243" s="22">
        <f>IF(SUM(L243,N243)=0,"－",SUM(L243,N243))</f>
        <v>7074</v>
      </c>
      <c r="K243" s="21">
        <v>2</v>
      </c>
      <c r="L243" s="22">
        <f>4458+2616</f>
        <v>7074</v>
      </c>
      <c r="M243" s="21" t="s">
        <v>14</v>
      </c>
      <c r="N243" s="24" t="s">
        <v>14</v>
      </c>
      <c r="O243" s="18" t="str">
        <f>IF(SUM(Q243,S243)=0,"－",SUM(Q243,S243))</f>
        <v>－</v>
      </c>
      <c r="P243" s="18" t="str">
        <f>IF(SUM(R243,T243)=0,"－",SUM(R243,T243))</f>
        <v>－</v>
      </c>
      <c r="Q243" s="21" t="s">
        <v>14</v>
      </c>
      <c r="R243" s="22" t="s">
        <v>14</v>
      </c>
      <c r="S243" s="21" t="s">
        <v>14</v>
      </c>
      <c r="T243" s="26" t="s">
        <v>14</v>
      </c>
      <c r="U243" s="97"/>
      <c r="V243" s="1"/>
    </row>
    <row r="244" spans="1:24" ht="20.25" customHeight="1" hidden="1">
      <c r="A244" s="49" t="s">
        <v>374</v>
      </c>
      <c r="B244" s="21">
        <f t="shared" si="146"/>
        <v>6</v>
      </c>
      <c r="C244" s="19">
        <f t="shared" si="147"/>
        <v>39790.89</v>
      </c>
      <c r="D244" s="22" t="s">
        <v>14</v>
      </c>
      <c r="E244" s="21">
        <f>SUM(E245:E249)</f>
        <v>6</v>
      </c>
      <c r="F244" s="21">
        <f>SUM(F245:F249)</f>
        <v>39790.89</v>
      </c>
      <c r="G244" s="21" t="s">
        <v>14</v>
      </c>
      <c r="H244" s="24" t="s">
        <v>14</v>
      </c>
      <c r="I244" s="18">
        <f>SUM(I245:I249)</f>
        <v>3</v>
      </c>
      <c r="J244" s="22">
        <f>SUM(J245:J249)</f>
        <v>22725.09</v>
      </c>
      <c r="K244" s="22">
        <f>SUM(K245:K249)</f>
        <v>3</v>
      </c>
      <c r="L244" s="22">
        <f>SUM(L245:L249)</f>
        <v>22725.09</v>
      </c>
      <c r="M244" s="21" t="s">
        <v>14</v>
      </c>
      <c r="N244" s="24" t="s">
        <v>14</v>
      </c>
      <c r="O244" s="18">
        <f>SUM(O245:O249)</f>
        <v>3</v>
      </c>
      <c r="P244" s="18">
        <f>SUM(P245:P249)</f>
        <v>17065.8</v>
      </c>
      <c r="Q244" s="18">
        <f>SUM(Q245:Q249)</f>
        <v>3</v>
      </c>
      <c r="R244" s="18">
        <f>SUM(R245:R249)</f>
        <v>17065.8</v>
      </c>
      <c r="S244" s="21" t="s">
        <v>14</v>
      </c>
      <c r="T244" s="26" t="s">
        <v>14</v>
      </c>
      <c r="U244" s="97"/>
      <c r="V244" s="1"/>
      <c r="X244" s="2"/>
    </row>
    <row r="245" spans="1:24" ht="20.25" customHeight="1" hidden="1">
      <c r="A245" s="49" t="s">
        <v>460</v>
      </c>
      <c r="B245" s="21">
        <f t="shared" si="146"/>
        <v>1</v>
      </c>
      <c r="C245" s="19">
        <f t="shared" si="147"/>
        <v>3370.5</v>
      </c>
      <c r="D245" s="22" t="s">
        <v>14</v>
      </c>
      <c r="E245" s="21">
        <f aca="true" t="shared" si="148" ref="E245:F248">SUM(K245,Q245)</f>
        <v>1</v>
      </c>
      <c r="F245" s="21">
        <f t="shared" si="148"/>
        <v>3370.5</v>
      </c>
      <c r="G245" s="21" t="s">
        <v>14</v>
      </c>
      <c r="H245" s="24" t="s">
        <v>14</v>
      </c>
      <c r="I245" s="18">
        <f aca="true" t="shared" si="149" ref="I245:J248">IF(SUM(K245,M245)=0,"－",SUM(K245,M245))</f>
        <v>1</v>
      </c>
      <c r="J245" s="22">
        <f t="shared" si="149"/>
        <v>3370.5</v>
      </c>
      <c r="K245" s="21">
        <v>1</v>
      </c>
      <c r="L245" s="22">
        <v>3370.5</v>
      </c>
      <c r="M245" s="21" t="s">
        <v>14</v>
      </c>
      <c r="N245" s="24" t="s">
        <v>14</v>
      </c>
      <c r="O245" s="18" t="str">
        <f aca="true" t="shared" si="150" ref="O245:P248">IF(SUM(Q245,S245)=0,"－",SUM(Q245,S245))</f>
        <v>－</v>
      </c>
      <c r="P245" s="18" t="str">
        <f t="shared" si="150"/>
        <v>－</v>
      </c>
      <c r="Q245" s="21" t="s">
        <v>14</v>
      </c>
      <c r="R245" s="22" t="s">
        <v>14</v>
      </c>
      <c r="S245" s="21" t="s">
        <v>14</v>
      </c>
      <c r="T245" s="26" t="s">
        <v>14</v>
      </c>
      <c r="U245" s="97"/>
      <c r="V245" s="1"/>
      <c r="X245" s="2"/>
    </row>
    <row r="246" spans="1:24" ht="20.25" customHeight="1" hidden="1">
      <c r="A246" s="49" t="s">
        <v>461</v>
      </c>
      <c r="B246" s="21">
        <f t="shared" si="146"/>
        <v>1</v>
      </c>
      <c r="C246" s="19">
        <f t="shared" si="147"/>
        <v>3501</v>
      </c>
      <c r="D246" s="22" t="s">
        <v>14</v>
      </c>
      <c r="E246" s="21">
        <f t="shared" si="148"/>
        <v>1</v>
      </c>
      <c r="F246" s="21">
        <f t="shared" si="148"/>
        <v>3501</v>
      </c>
      <c r="G246" s="21" t="s">
        <v>14</v>
      </c>
      <c r="H246" s="24" t="s">
        <v>14</v>
      </c>
      <c r="I246" s="18" t="str">
        <f t="shared" si="149"/>
        <v>－</v>
      </c>
      <c r="J246" s="22" t="str">
        <f t="shared" si="149"/>
        <v>－</v>
      </c>
      <c r="K246" s="21" t="s">
        <v>14</v>
      </c>
      <c r="L246" s="22" t="s">
        <v>14</v>
      </c>
      <c r="M246" s="21" t="s">
        <v>14</v>
      </c>
      <c r="N246" s="24" t="s">
        <v>14</v>
      </c>
      <c r="O246" s="18">
        <f t="shared" si="150"/>
        <v>1</v>
      </c>
      <c r="P246" s="18">
        <f t="shared" si="150"/>
        <v>3501</v>
      </c>
      <c r="Q246" s="21">
        <v>1</v>
      </c>
      <c r="R246" s="22">
        <v>3501</v>
      </c>
      <c r="S246" s="21" t="s">
        <v>14</v>
      </c>
      <c r="T246" s="26" t="s">
        <v>14</v>
      </c>
      <c r="U246" s="97"/>
      <c r="V246" s="1"/>
      <c r="X246" s="2"/>
    </row>
    <row r="247" spans="1:24" ht="20.25" customHeight="1" hidden="1">
      <c r="A247" s="49" t="s">
        <v>462</v>
      </c>
      <c r="B247" s="21">
        <f t="shared" si="146"/>
        <v>1</v>
      </c>
      <c r="C247" s="19">
        <f t="shared" si="147"/>
        <v>16334.89</v>
      </c>
      <c r="D247" s="22" t="s">
        <v>14</v>
      </c>
      <c r="E247" s="21">
        <f t="shared" si="148"/>
        <v>1</v>
      </c>
      <c r="F247" s="21">
        <f t="shared" si="148"/>
        <v>16334.89</v>
      </c>
      <c r="G247" s="21" t="s">
        <v>14</v>
      </c>
      <c r="H247" s="24" t="s">
        <v>14</v>
      </c>
      <c r="I247" s="18">
        <f t="shared" si="149"/>
        <v>1</v>
      </c>
      <c r="J247" s="22">
        <f t="shared" si="149"/>
        <v>16334.89</v>
      </c>
      <c r="K247" s="21">
        <v>1</v>
      </c>
      <c r="L247" s="22">
        <v>16334.89</v>
      </c>
      <c r="M247" s="21" t="s">
        <v>14</v>
      </c>
      <c r="N247" s="24" t="s">
        <v>14</v>
      </c>
      <c r="O247" s="18" t="str">
        <f t="shared" si="150"/>
        <v>－</v>
      </c>
      <c r="P247" s="18" t="str">
        <f t="shared" si="150"/>
        <v>－</v>
      </c>
      <c r="Q247" s="21" t="s">
        <v>14</v>
      </c>
      <c r="R247" s="22" t="s">
        <v>14</v>
      </c>
      <c r="S247" s="21" t="s">
        <v>14</v>
      </c>
      <c r="T247" s="26" t="s">
        <v>14</v>
      </c>
      <c r="U247" s="97"/>
      <c r="V247" s="1"/>
      <c r="X247" s="2"/>
    </row>
    <row r="248" spans="1:24" ht="20.25" customHeight="1" hidden="1">
      <c r="A248" s="49" t="s">
        <v>463</v>
      </c>
      <c r="B248" s="21">
        <f t="shared" si="146"/>
        <v>1</v>
      </c>
      <c r="C248" s="19">
        <f t="shared" si="147"/>
        <v>4920.9</v>
      </c>
      <c r="D248" s="22" t="s">
        <v>14</v>
      </c>
      <c r="E248" s="21">
        <f t="shared" si="148"/>
        <v>1</v>
      </c>
      <c r="F248" s="21">
        <f t="shared" si="148"/>
        <v>4920.9</v>
      </c>
      <c r="G248" s="21" t="s">
        <v>14</v>
      </c>
      <c r="H248" s="24" t="s">
        <v>14</v>
      </c>
      <c r="I248" s="18" t="str">
        <f t="shared" si="149"/>
        <v>－</v>
      </c>
      <c r="J248" s="22" t="str">
        <f t="shared" si="149"/>
        <v>－</v>
      </c>
      <c r="K248" s="21" t="s">
        <v>14</v>
      </c>
      <c r="L248" s="22" t="s">
        <v>14</v>
      </c>
      <c r="M248" s="21" t="s">
        <v>14</v>
      </c>
      <c r="N248" s="24" t="s">
        <v>14</v>
      </c>
      <c r="O248" s="18">
        <f t="shared" si="150"/>
        <v>1</v>
      </c>
      <c r="P248" s="18">
        <f t="shared" si="150"/>
        <v>4920.9</v>
      </c>
      <c r="Q248" s="21">
        <v>1</v>
      </c>
      <c r="R248" s="22">
        <v>4920.9</v>
      </c>
      <c r="S248" s="21" t="s">
        <v>14</v>
      </c>
      <c r="T248" s="26" t="s">
        <v>14</v>
      </c>
      <c r="U248" s="97"/>
      <c r="V248" s="1"/>
      <c r="X248" s="2"/>
    </row>
    <row r="249" spans="1:24" ht="20.25" customHeight="1" hidden="1">
      <c r="A249" s="49" t="s">
        <v>464</v>
      </c>
      <c r="B249" s="21">
        <f>SUM(E249,G249)</f>
        <v>2</v>
      </c>
      <c r="C249" s="19">
        <f>SUM(F249,H249)</f>
        <v>11663.599999999999</v>
      </c>
      <c r="D249" s="22" t="s">
        <v>14</v>
      </c>
      <c r="E249" s="21">
        <f>SUM(K249,Q249)</f>
        <v>2</v>
      </c>
      <c r="F249" s="21">
        <f>SUM(L249,R249)</f>
        <v>11663.599999999999</v>
      </c>
      <c r="G249" s="21" t="s">
        <v>14</v>
      </c>
      <c r="H249" s="24" t="s">
        <v>14</v>
      </c>
      <c r="I249" s="18">
        <f>IF(SUM(K249,M249)=0,"－",SUM(K249,M249))</f>
        <v>1</v>
      </c>
      <c r="J249" s="22">
        <f>IF(SUM(L249,N249)=0,"－",SUM(L249,N249))</f>
        <v>3019.7</v>
      </c>
      <c r="K249" s="21">
        <v>1</v>
      </c>
      <c r="L249" s="22">
        <v>3019.7</v>
      </c>
      <c r="M249" s="21" t="s">
        <v>14</v>
      </c>
      <c r="N249" s="24" t="s">
        <v>14</v>
      </c>
      <c r="O249" s="18">
        <f>IF(SUM(Q249,S249)=0,"－",SUM(Q249,S249))</f>
        <v>1</v>
      </c>
      <c r="P249" s="18">
        <f>IF(SUM(R249,T249)=0,"－",SUM(R249,T249))</f>
        <v>8643.9</v>
      </c>
      <c r="Q249" s="21">
        <v>1</v>
      </c>
      <c r="R249" s="22">
        <v>8643.9</v>
      </c>
      <c r="S249" s="21" t="s">
        <v>14</v>
      </c>
      <c r="T249" s="26" t="s">
        <v>14</v>
      </c>
      <c r="U249" s="97"/>
      <c r="V249" s="1"/>
      <c r="X249" s="2"/>
    </row>
    <row r="250" spans="1:22" s="5" customFormat="1" ht="20.25" customHeight="1">
      <c r="A250" s="48" t="s">
        <v>465</v>
      </c>
      <c r="B250" s="43">
        <f>SUM(B251,B257,B267,B274,B280,B291,B298,B303,B314,B320,B325,B331)</f>
        <v>90</v>
      </c>
      <c r="C250" s="41">
        <f>SUM(C251,C257,C267,C274,C280,C291,C298,C303,C314,C320,C325,C331)</f>
        <v>441183</v>
      </c>
      <c r="D250" s="77" t="s">
        <v>15</v>
      </c>
      <c r="E250" s="41">
        <f>SUM(E251,E257,E267,E274,E280,E291,E298,E303,E314,E320,E325,E331)</f>
        <v>90</v>
      </c>
      <c r="F250" s="41">
        <f>SUM(F251,F257,F267,F274,F280,F291,F298,F303,F314,F320,F325,F331)</f>
        <v>441183</v>
      </c>
      <c r="G250" s="41">
        <f>SUM(G251,G257,G267,G274,G280,G291,G298,G303,G314,G320)</f>
        <v>0</v>
      </c>
      <c r="H250" s="50">
        <f>SUM(H251,H257,H267,H274,H280,H291,H298,H303,H314,H320)</f>
        <v>0</v>
      </c>
      <c r="I250" s="41">
        <f>SUM(I251,I257,I267,I274,I280,I291,I298,I303,I314,I320,I325,I331)</f>
        <v>62</v>
      </c>
      <c r="J250" s="41">
        <f>SUM(J251,J257,J267,J274,J280,J291,J298,J303,J314,J320,J325,J331)</f>
        <v>337536</v>
      </c>
      <c r="K250" s="41">
        <f>SUM(K251,K257,K267,K274,K280,K291,K298,K303,K314,K320,K325,K331)</f>
        <v>62</v>
      </c>
      <c r="L250" s="41">
        <f>SUM(L251,L257,L267,L274,L280,L291,L298,L303,L314,L320,L325,L331)</f>
        <v>337536</v>
      </c>
      <c r="M250" s="41">
        <f>SUM(M251,M257,M267,M274,M280,M291,M298,M303,M314,M320,M325)</f>
        <v>0</v>
      </c>
      <c r="N250" s="50">
        <f>SUM(N251,N257,N267,N274,N280,N291,N298,N303,N314,N320,N325)</f>
        <v>0</v>
      </c>
      <c r="O250" s="46">
        <f>SUM(O251,O257,O267,O274,O280,O291,O298,O303,O314,O320,O325,O331)</f>
        <v>28</v>
      </c>
      <c r="P250" s="41">
        <f>SUM(P251,P257,P267,P274,P280,P291,P298,P303,P314,P320,P325,P331)</f>
        <v>103647</v>
      </c>
      <c r="Q250" s="41">
        <f>SUM(Q251,Q257,Q267,Q274,Q280,Q291,Q298,Q303,Q314,Q320,Q325,Q331)</f>
        <v>28</v>
      </c>
      <c r="R250" s="41">
        <f>SUM(R251,R257,R267,R274,R280,R291,R298,R303,R314,R320,R325,R331)</f>
        <v>103647</v>
      </c>
      <c r="S250" s="41">
        <f>SUM(S251,S257,S267,S274,S280,S291,S298,S303,S314,S320,S325)</f>
        <v>0</v>
      </c>
      <c r="T250" s="51">
        <f>SUM(T251,T257,T267,T274,T280,T291,T298,T303,T314,T320,T325)</f>
        <v>0</v>
      </c>
      <c r="U250" s="96">
        <f>LEFT(A250,FIND("年",A250)-1)+1911</f>
        <v>2008</v>
      </c>
      <c r="V250" s="1"/>
    </row>
    <row r="251" spans="1:24" ht="20.25" customHeight="1" hidden="1">
      <c r="A251" s="49" t="s">
        <v>302</v>
      </c>
      <c r="B251" s="21">
        <f aca="true" t="shared" si="151" ref="B251:C256">SUM(E251,G251)</f>
        <v>5</v>
      </c>
      <c r="C251" s="19">
        <f t="shared" si="151"/>
        <v>32067</v>
      </c>
      <c r="D251" s="22" t="s">
        <v>14</v>
      </c>
      <c r="E251" s="21">
        <f>SUM(E252:E256)</f>
        <v>5</v>
      </c>
      <c r="F251" s="21">
        <f>SUM(F252:F256)</f>
        <v>32067</v>
      </c>
      <c r="G251" s="21" t="s">
        <v>14</v>
      </c>
      <c r="H251" s="24" t="s">
        <v>14</v>
      </c>
      <c r="I251" s="18">
        <f>SUM(I252:I256)</f>
        <v>2</v>
      </c>
      <c r="J251" s="22">
        <f>SUM(J252:J256)</f>
        <v>19190</v>
      </c>
      <c r="K251" s="21">
        <f>SUM(K252:K256)</f>
        <v>2</v>
      </c>
      <c r="L251" s="22">
        <f>SUM(L252:L256)</f>
        <v>19190</v>
      </c>
      <c r="M251" s="21" t="s">
        <v>14</v>
      </c>
      <c r="N251" s="24" t="s">
        <v>14</v>
      </c>
      <c r="O251" s="18">
        <f>SUM(O252:O256)</f>
        <v>3</v>
      </c>
      <c r="P251" s="18">
        <f>SUM(P252:P256)</f>
        <v>12877</v>
      </c>
      <c r="Q251" s="21">
        <f>SUM(Q252:Q256)</f>
        <v>3</v>
      </c>
      <c r="R251" s="22">
        <f>SUM(R252:R256)</f>
        <v>12877</v>
      </c>
      <c r="S251" s="21" t="s">
        <v>14</v>
      </c>
      <c r="T251" s="26" t="s">
        <v>14</v>
      </c>
      <c r="U251" s="97"/>
      <c r="V251" s="1"/>
      <c r="X251" s="2"/>
    </row>
    <row r="252" spans="1:24" ht="20.25" customHeight="1" hidden="1">
      <c r="A252" s="49" t="s">
        <v>18</v>
      </c>
      <c r="B252" s="21">
        <f t="shared" si="151"/>
        <v>1</v>
      </c>
      <c r="C252" s="19">
        <f t="shared" si="151"/>
        <v>5250</v>
      </c>
      <c r="D252" s="22" t="s">
        <v>14</v>
      </c>
      <c r="E252" s="21">
        <f aca="true" t="shared" si="152" ref="E252:F256">SUM(K252,Q252)</f>
        <v>1</v>
      </c>
      <c r="F252" s="21">
        <f t="shared" si="152"/>
        <v>5250</v>
      </c>
      <c r="G252" s="21" t="s">
        <v>14</v>
      </c>
      <c r="H252" s="24" t="s">
        <v>14</v>
      </c>
      <c r="I252" s="18">
        <f aca="true" t="shared" si="153" ref="I252:J256">IF(SUM(K252,M252)=0,"－",SUM(K252,M252))</f>
        <v>1</v>
      </c>
      <c r="J252" s="22">
        <f t="shared" si="153"/>
        <v>5250</v>
      </c>
      <c r="K252" s="21">
        <v>1</v>
      </c>
      <c r="L252" s="22">
        <v>5250</v>
      </c>
      <c r="M252" s="21" t="s">
        <v>14</v>
      </c>
      <c r="N252" s="24" t="s">
        <v>14</v>
      </c>
      <c r="O252" s="18" t="str">
        <f aca="true" t="shared" si="154" ref="O252:P256">IF(SUM(Q252,S252)=0,"－",SUM(Q252,S252))</f>
        <v>－</v>
      </c>
      <c r="P252" s="18" t="str">
        <f t="shared" si="154"/>
        <v>－</v>
      </c>
      <c r="Q252" s="21" t="s">
        <v>14</v>
      </c>
      <c r="R252" s="22" t="s">
        <v>14</v>
      </c>
      <c r="S252" s="21" t="s">
        <v>14</v>
      </c>
      <c r="T252" s="26" t="s">
        <v>14</v>
      </c>
      <c r="U252" s="97"/>
      <c r="V252" s="1"/>
      <c r="X252" s="2"/>
    </row>
    <row r="253" spans="1:24" ht="20.25" customHeight="1" hidden="1">
      <c r="A253" s="49" t="s">
        <v>1</v>
      </c>
      <c r="B253" s="21">
        <f t="shared" si="151"/>
        <v>1</v>
      </c>
      <c r="C253" s="19">
        <f t="shared" si="151"/>
        <v>3502</v>
      </c>
      <c r="D253" s="22" t="s">
        <v>14</v>
      </c>
      <c r="E253" s="21">
        <f t="shared" si="152"/>
        <v>1</v>
      </c>
      <c r="F253" s="21">
        <f t="shared" si="152"/>
        <v>3502</v>
      </c>
      <c r="G253" s="21" t="s">
        <v>14</v>
      </c>
      <c r="H253" s="24" t="s">
        <v>14</v>
      </c>
      <c r="I253" s="18" t="str">
        <f t="shared" si="153"/>
        <v>－</v>
      </c>
      <c r="J253" s="22" t="str">
        <f t="shared" si="153"/>
        <v>－</v>
      </c>
      <c r="K253" s="21" t="s">
        <v>14</v>
      </c>
      <c r="L253" s="22" t="s">
        <v>14</v>
      </c>
      <c r="M253" s="21" t="s">
        <v>14</v>
      </c>
      <c r="N253" s="24" t="s">
        <v>14</v>
      </c>
      <c r="O253" s="18">
        <f t="shared" si="154"/>
        <v>1</v>
      </c>
      <c r="P253" s="18">
        <f t="shared" si="154"/>
        <v>3502</v>
      </c>
      <c r="Q253" s="21">
        <v>1</v>
      </c>
      <c r="R253" s="22">
        <v>3502</v>
      </c>
      <c r="S253" s="21" t="s">
        <v>14</v>
      </c>
      <c r="T253" s="26" t="s">
        <v>14</v>
      </c>
      <c r="U253" s="97"/>
      <c r="V253" s="1"/>
      <c r="X253" s="2"/>
    </row>
    <row r="254" spans="1:24" ht="20.25" customHeight="1" hidden="1">
      <c r="A254" s="49" t="s">
        <v>2</v>
      </c>
      <c r="B254" s="21">
        <f t="shared" si="151"/>
        <v>1</v>
      </c>
      <c r="C254" s="19">
        <f t="shared" si="151"/>
        <v>13940</v>
      </c>
      <c r="D254" s="22" t="s">
        <v>14</v>
      </c>
      <c r="E254" s="21">
        <f t="shared" si="152"/>
        <v>1</v>
      </c>
      <c r="F254" s="21">
        <f t="shared" si="152"/>
        <v>13940</v>
      </c>
      <c r="G254" s="21" t="s">
        <v>14</v>
      </c>
      <c r="H254" s="24" t="s">
        <v>14</v>
      </c>
      <c r="I254" s="18">
        <f t="shared" si="153"/>
        <v>1</v>
      </c>
      <c r="J254" s="22">
        <f t="shared" si="153"/>
        <v>13940</v>
      </c>
      <c r="K254" s="21">
        <v>1</v>
      </c>
      <c r="L254" s="22">
        <v>13940</v>
      </c>
      <c r="M254" s="21" t="s">
        <v>14</v>
      </c>
      <c r="N254" s="24" t="s">
        <v>14</v>
      </c>
      <c r="O254" s="18" t="str">
        <f t="shared" si="154"/>
        <v>－</v>
      </c>
      <c r="P254" s="18" t="str">
        <f t="shared" si="154"/>
        <v>－</v>
      </c>
      <c r="Q254" s="21" t="s">
        <v>14</v>
      </c>
      <c r="R254" s="22" t="s">
        <v>14</v>
      </c>
      <c r="S254" s="21" t="s">
        <v>14</v>
      </c>
      <c r="T254" s="26" t="s">
        <v>14</v>
      </c>
      <c r="U254" s="97"/>
      <c r="V254" s="1"/>
      <c r="X254" s="2"/>
    </row>
    <row r="255" spans="1:24" ht="20.25" customHeight="1" hidden="1">
      <c r="A255" s="49" t="s">
        <v>3</v>
      </c>
      <c r="B255" s="21">
        <f t="shared" si="151"/>
        <v>1</v>
      </c>
      <c r="C255" s="19">
        <f t="shared" si="151"/>
        <v>4604</v>
      </c>
      <c r="D255" s="22" t="s">
        <v>14</v>
      </c>
      <c r="E255" s="21">
        <f t="shared" si="152"/>
        <v>1</v>
      </c>
      <c r="F255" s="21">
        <f t="shared" si="152"/>
        <v>4604</v>
      </c>
      <c r="G255" s="21" t="s">
        <v>14</v>
      </c>
      <c r="H255" s="24" t="s">
        <v>14</v>
      </c>
      <c r="I255" s="18" t="str">
        <f t="shared" si="153"/>
        <v>－</v>
      </c>
      <c r="J255" s="22" t="str">
        <f t="shared" si="153"/>
        <v>－</v>
      </c>
      <c r="K255" s="21" t="s">
        <v>14</v>
      </c>
      <c r="L255" s="22" t="s">
        <v>14</v>
      </c>
      <c r="M255" s="21" t="s">
        <v>14</v>
      </c>
      <c r="N255" s="24" t="s">
        <v>14</v>
      </c>
      <c r="O255" s="18">
        <f t="shared" si="154"/>
        <v>1</v>
      </c>
      <c r="P255" s="18">
        <f t="shared" si="154"/>
        <v>4604</v>
      </c>
      <c r="Q255" s="21">
        <v>1</v>
      </c>
      <c r="R255" s="22">
        <v>4604</v>
      </c>
      <c r="S255" s="21" t="s">
        <v>14</v>
      </c>
      <c r="T255" s="26" t="s">
        <v>14</v>
      </c>
      <c r="U255" s="97"/>
      <c r="V255" s="1"/>
      <c r="X255" s="2"/>
    </row>
    <row r="256" spans="1:24" ht="20.25" customHeight="1" hidden="1">
      <c r="A256" s="49" t="s">
        <v>19</v>
      </c>
      <c r="B256" s="21">
        <f t="shared" si="151"/>
        <v>1</v>
      </c>
      <c r="C256" s="19">
        <f t="shared" si="151"/>
        <v>4771</v>
      </c>
      <c r="D256" s="22" t="s">
        <v>14</v>
      </c>
      <c r="E256" s="21">
        <f t="shared" si="152"/>
        <v>1</v>
      </c>
      <c r="F256" s="21">
        <f t="shared" si="152"/>
        <v>4771</v>
      </c>
      <c r="G256" s="21" t="s">
        <v>14</v>
      </c>
      <c r="H256" s="24" t="s">
        <v>14</v>
      </c>
      <c r="I256" s="18" t="str">
        <f t="shared" si="153"/>
        <v>－</v>
      </c>
      <c r="J256" s="22" t="str">
        <f t="shared" si="153"/>
        <v>－</v>
      </c>
      <c r="K256" s="21" t="s">
        <v>14</v>
      </c>
      <c r="L256" s="22" t="s">
        <v>14</v>
      </c>
      <c r="M256" s="21" t="s">
        <v>14</v>
      </c>
      <c r="N256" s="24" t="s">
        <v>14</v>
      </c>
      <c r="O256" s="18">
        <f t="shared" si="154"/>
        <v>1</v>
      </c>
      <c r="P256" s="18">
        <f t="shared" si="154"/>
        <v>4771</v>
      </c>
      <c r="Q256" s="21">
        <v>1</v>
      </c>
      <c r="R256" s="22">
        <v>4771</v>
      </c>
      <c r="S256" s="21" t="s">
        <v>14</v>
      </c>
      <c r="T256" s="26" t="s">
        <v>14</v>
      </c>
      <c r="U256" s="97"/>
      <c r="V256" s="1"/>
      <c r="X256" s="2"/>
    </row>
    <row r="257" spans="1:24" ht="20.25" customHeight="1" hidden="1">
      <c r="A257" s="49" t="s">
        <v>304</v>
      </c>
      <c r="B257" s="21">
        <f aca="true" t="shared" si="155" ref="B257:B262">SUM(E257,G257)</f>
        <v>12</v>
      </c>
      <c r="C257" s="19">
        <f aca="true" t="shared" si="156" ref="C257:C262">SUM(F257,H257)</f>
        <v>55554</v>
      </c>
      <c r="D257" s="22" t="s">
        <v>14</v>
      </c>
      <c r="E257" s="21">
        <f>SUM(E258:E266)</f>
        <v>12</v>
      </c>
      <c r="F257" s="21">
        <f>SUM(F258:F266)</f>
        <v>55554</v>
      </c>
      <c r="G257" s="21" t="s">
        <v>14</v>
      </c>
      <c r="H257" s="24" t="s">
        <v>14</v>
      </c>
      <c r="I257" s="18">
        <f>SUM(I258:I266)</f>
        <v>10</v>
      </c>
      <c r="J257" s="22">
        <f>SUM(J258:J266)</f>
        <v>47484</v>
      </c>
      <c r="K257" s="21">
        <f>SUM(K258:K266)</f>
        <v>10</v>
      </c>
      <c r="L257" s="22">
        <f>SUM(L258:L266)</f>
        <v>47484</v>
      </c>
      <c r="M257" s="21" t="s">
        <v>14</v>
      </c>
      <c r="N257" s="24" t="s">
        <v>14</v>
      </c>
      <c r="O257" s="18">
        <f>SUM(O258:O266)</f>
        <v>2</v>
      </c>
      <c r="P257" s="18">
        <f>SUM(P258:P266)</f>
        <v>8070</v>
      </c>
      <c r="Q257" s="21">
        <f>SUM(Q258:Q266)</f>
        <v>2</v>
      </c>
      <c r="R257" s="22">
        <f>SUM(R258:R266)</f>
        <v>8070</v>
      </c>
      <c r="S257" s="21" t="s">
        <v>14</v>
      </c>
      <c r="T257" s="26" t="s">
        <v>14</v>
      </c>
      <c r="U257" s="97"/>
      <c r="V257" s="1"/>
      <c r="X257" s="2"/>
    </row>
    <row r="258" spans="1:24" ht="20.25" customHeight="1" hidden="1">
      <c r="A258" s="49" t="s">
        <v>20</v>
      </c>
      <c r="B258" s="21">
        <f t="shared" si="155"/>
        <v>1</v>
      </c>
      <c r="C258" s="19">
        <f t="shared" si="156"/>
        <v>3400</v>
      </c>
      <c r="D258" s="22" t="s">
        <v>14</v>
      </c>
      <c r="E258" s="21">
        <f aca="true" t="shared" si="157" ref="E258:E263">SUM(K258,Q258)</f>
        <v>1</v>
      </c>
      <c r="F258" s="21">
        <f aca="true" t="shared" si="158" ref="F258:F263">SUM(L258,R258)</f>
        <v>3400</v>
      </c>
      <c r="G258" s="21" t="s">
        <v>14</v>
      </c>
      <c r="H258" s="24" t="s">
        <v>14</v>
      </c>
      <c r="I258" s="18" t="str">
        <f aca="true" t="shared" si="159" ref="I258:I265">IF(SUM(K258,M258)=0,"－",SUM(K258,M258))</f>
        <v>－</v>
      </c>
      <c r="J258" s="22" t="str">
        <f aca="true" t="shared" si="160" ref="J258:J265">IF(SUM(L258,N258)=0,"－",SUM(L258,N258))</f>
        <v>－</v>
      </c>
      <c r="K258" s="21" t="s">
        <v>14</v>
      </c>
      <c r="L258" s="22" t="s">
        <v>14</v>
      </c>
      <c r="M258" s="21" t="s">
        <v>14</v>
      </c>
      <c r="N258" s="24" t="s">
        <v>14</v>
      </c>
      <c r="O258" s="18">
        <f aca="true" t="shared" si="161" ref="O258:O265">IF(SUM(Q258,S258)=0,"－",SUM(Q258,S258))</f>
        <v>1</v>
      </c>
      <c r="P258" s="18">
        <f aca="true" t="shared" si="162" ref="P258:P265">IF(SUM(R258,T258)=0,"－",SUM(R258,T258))</f>
        <v>3400</v>
      </c>
      <c r="Q258" s="21">
        <v>1</v>
      </c>
      <c r="R258" s="22">
        <v>3400</v>
      </c>
      <c r="S258" s="21" t="s">
        <v>14</v>
      </c>
      <c r="T258" s="26" t="s">
        <v>14</v>
      </c>
      <c r="U258" s="97"/>
      <c r="V258" s="1"/>
      <c r="X258" s="2"/>
    </row>
    <row r="259" spans="1:24" ht="20.25" customHeight="1" hidden="1">
      <c r="A259" s="49" t="s">
        <v>4</v>
      </c>
      <c r="B259" s="21">
        <f t="shared" si="155"/>
        <v>1</v>
      </c>
      <c r="C259" s="19">
        <f t="shared" si="156"/>
        <v>4657</v>
      </c>
      <c r="D259" s="22" t="s">
        <v>14</v>
      </c>
      <c r="E259" s="21">
        <f t="shared" si="157"/>
        <v>1</v>
      </c>
      <c r="F259" s="21">
        <f t="shared" si="158"/>
        <v>4657</v>
      </c>
      <c r="G259" s="21" t="s">
        <v>14</v>
      </c>
      <c r="H259" s="24" t="s">
        <v>14</v>
      </c>
      <c r="I259" s="18">
        <f t="shared" si="159"/>
        <v>1</v>
      </c>
      <c r="J259" s="22">
        <f t="shared" si="160"/>
        <v>4657</v>
      </c>
      <c r="K259" s="21">
        <v>1</v>
      </c>
      <c r="L259" s="22">
        <v>4657</v>
      </c>
      <c r="M259" s="21" t="s">
        <v>14</v>
      </c>
      <c r="N259" s="24" t="s">
        <v>14</v>
      </c>
      <c r="O259" s="18" t="str">
        <f t="shared" si="161"/>
        <v>－</v>
      </c>
      <c r="P259" s="18" t="str">
        <f t="shared" si="162"/>
        <v>－</v>
      </c>
      <c r="Q259" s="21" t="s">
        <v>14</v>
      </c>
      <c r="R259" s="22" t="s">
        <v>14</v>
      </c>
      <c r="S259" s="21" t="s">
        <v>14</v>
      </c>
      <c r="T259" s="26" t="s">
        <v>14</v>
      </c>
      <c r="U259" s="97"/>
      <c r="V259" s="1"/>
      <c r="X259" s="2"/>
    </row>
    <row r="260" spans="1:24" ht="20.25" customHeight="1" hidden="1">
      <c r="A260" s="49" t="s">
        <v>5</v>
      </c>
      <c r="B260" s="21">
        <f t="shared" si="155"/>
        <v>1</v>
      </c>
      <c r="C260" s="19">
        <f t="shared" si="156"/>
        <v>3020</v>
      </c>
      <c r="D260" s="22" t="s">
        <v>14</v>
      </c>
      <c r="E260" s="21">
        <f t="shared" si="157"/>
        <v>1</v>
      </c>
      <c r="F260" s="21">
        <f t="shared" si="158"/>
        <v>3020</v>
      </c>
      <c r="G260" s="21" t="s">
        <v>14</v>
      </c>
      <c r="H260" s="24" t="s">
        <v>14</v>
      </c>
      <c r="I260" s="18">
        <f t="shared" si="159"/>
        <v>1</v>
      </c>
      <c r="J260" s="22">
        <f t="shared" si="160"/>
        <v>3020</v>
      </c>
      <c r="K260" s="21">
        <v>1</v>
      </c>
      <c r="L260" s="22">
        <v>3020</v>
      </c>
      <c r="M260" s="21" t="s">
        <v>14</v>
      </c>
      <c r="N260" s="24" t="s">
        <v>14</v>
      </c>
      <c r="O260" s="18" t="str">
        <f t="shared" si="161"/>
        <v>－</v>
      </c>
      <c r="P260" s="18" t="str">
        <f t="shared" si="162"/>
        <v>－</v>
      </c>
      <c r="Q260" s="21" t="s">
        <v>14</v>
      </c>
      <c r="R260" s="22" t="s">
        <v>14</v>
      </c>
      <c r="S260" s="21" t="s">
        <v>14</v>
      </c>
      <c r="T260" s="26" t="s">
        <v>14</v>
      </c>
      <c r="U260" s="97"/>
      <c r="V260" s="1"/>
      <c r="X260" s="2"/>
    </row>
    <row r="261" spans="1:24" ht="20.25" customHeight="1" hidden="1">
      <c r="A261" s="49" t="s">
        <v>6</v>
      </c>
      <c r="B261" s="21">
        <f t="shared" si="155"/>
        <v>1</v>
      </c>
      <c r="C261" s="19">
        <f t="shared" si="156"/>
        <v>4126</v>
      </c>
      <c r="D261" s="22" t="s">
        <v>14</v>
      </c>
      <c r="E261" s="21">
        <f t="shared" si="157"/>
        <v>1</v>
      </c>
      <c r="F261" s="21">
        <f t="shared" si="158"/>
        <v>4126</v>
      </c>
      <c r="G261" s="21" t="s">
        <v>14</v>
      </c>
      <c r="H261" s="24" t="s">
        <v>14</v>
      </c>
      <c r="I261" s="18">
        <f t="shared" si="159"/>
        <v>1</v>
      </c>
      <c r="J261" s="22">
        <f t="shared" si="160"/>
        <v>4126</v>
      </c>
      <c r="K261" s="21">
        <v>1</v>
      </c>
      <c r="L261" s="22">
        <v>4126</v>
      </c>
      <c r="M261" s="21" t="s">
        <v>14</v>
      </c>
      <c r="N261" s="24" t="s">
        <v>14</v>
      </c>
      <c r="O261" s="18" t="str">
        <f t="shared" si="161"/>
        <v>－</v>
      </c>
      <c r="P261" s="18" t="str">
        <f t="shared" si="162"/>
        <v>－</v>
      </c>
      <c r="Q261" s="21" t="s">
        <v>14</v>
      </c>
      <c r="R261" s="22" t="s">
        <v>14</v>
      </c>
      <c r="S261" s="21" t="s">
        <v>14</v>
      </c>
      <c r="T261" s="26" t="s">
        <v>14</v>
      </c>
      <c r="U261" s="97"/>
      <c r="V261" s="1"/>
      <c r="X261" s="2"/>
    </row>
    <row r="262" spans="1:24" ht="20.25" customHeight="1" hidden="1">
      <c r="A262" s="49" t="s">
        <v>21</v>
      </c>
      <c r="B262" s="21">
        <f t="shared" si="155"/>
        <v>2</v>
      </c>
      <c r="C262" s="19">
        <f t="shared" si="156"/>
        <v>7437</v>
      </c>
      <c r="D262" s="22" t="s">
        <v>14</v>
      </c>
      <c r="E262" s="21">
        <f t="shared" si="157"/>
        <v>2</v>
      </c>
      <c r="F262" s="21">
        <f t="shared" si="158"/>
        <v>7437</v>
      </c>
      <c r="G262" s="21" t="s">
        <v>14</v>
      </c>
      <c r="H262" s="24" t="s">
        <v>14</v>
      </c>
      <c r="I262" s="18">
        <f t="shared" si="159"/>
        <v>1</v>
      </c>
      <c r="J262" s="22">
        <f t="shared" si="160"/>
        <v>2767</v>
      </c>
      <c r="K262" s="21">
        <v>1</v>
      </c>
      <c r="L262" s="22">
        <v>2767</v>
      </c>
      <c r="M262" s="21" t="s">
        <v>14</v>
      </c>
      <c r="N262" s="24" t="s">
        <v>14</v>
      </c>
      <c r="O262" s="18">
        <f t="shared" si="161"/>
        <v>1</v>
      </c>
      <c r="P262" s="18">
        <f t="shared" si="162"/>
        <v>4670</v>
      </c>
      <c r="Q262" s="21">
        <v>1</v>
      </c>
      <c r="R262" s="22">
        <v>4670</v>
      </c>
      <c r="S262" s="21" t="s">
        <v>14</v>
      </c>
      <c r="T262" s="26" t="s">
        <v>14</v>
      </c>
      <c r="U262" s="97"/>
      <c r="V262" s="1"/>
      <c r="X262" s="2"/>
    </row>
    <row r="263" spans="1:24" ht="20.25" customHeight="1" hidden="1">
      <c r="A263" s="49" t="s">
        <v>7</v>
      </c>
      <c r="B263" s="21">
        <f aca="true" t="shared" si="163" ref="B263:C265">SUM(E263,G263)</f>
        <v>1</v>
      </c>
      <c r="C263" s="19">
        <f t="shared" si="163"/>
        <v>13545</v>
      </c>
      <c r="D263" s="22" t="s">
        <v>14</v>
      </c>
      <c r="E263" s="21">
        <f t="shared" si="157"/>
        <v>1</v>
      </c>
      <c r="F263" s="21">
        <f t="shared" si="158"/>
        <v>13545</v>
      </c>
      <c r="G263" s="21" t="s">
        <v>14</v>
      </c>
      <c r="H263" s="24" t="s">
        <v>14</v>
      </c>
      <c r="I263" s="18">
        <f t="shared" si="159"/>
        <v>1</v>
      </c>
      <c r="J263" s="18">
        <f t="shared" si="160"/>
        <v>13545</v>
      </c>
      <c r="K263" s="21">
        <v>1</v>
      </c>
      <c r="L263" s="22">
        <v>13545</v>
      </c>
      <c r="M263" s="21" t="s">
        <v>14</v>
      </c>
      <c r="N263" s="24" t="s">
        <v>14</v>
      </c>
      <c r="O263" s="18" t="str">
        <f t="shared" si="161"/>
        <v>－</v>
      </c>
      <c r="P263" s="18" t="str">
        <f t="shared" si="162"/>
        <v>－</v>
      </c>
      <c r="Q263" s="21" t="s">
        <v>14</v>
      </c>
      <c r="R263" s="22" t="s">
        <v>14</v>
      </c>
      <c r="S263" s="21" t="s">
        <v>14</v>
      </c>
      <c r="T263" s="26" t="s">
        <v>14</v>
      </c>
      <c r="U263" s="97"/>
      <c r="V263" s="1"/>
      <c r="X263" s="2"/>
    </row>
    <row r="264" spans="1:24" ht="20.25" customHeight="1" hidden="1">
      <c r="A264" s="49" t="s">
        <v>8</v>
      </c>
      <c r="B264" s="21">
        <f t="shared" si="163"/>
        <v>1</v>
      </c>
      <c r="C264" s="19">
        <f t="shared" si="163"/>
        <v>4816</v>
      </c>
      <c r="D264" s="22" t="s">
        <v>14</v>
      </c>
      <c r="E264" s="21">
        <f aca="true" t="shared" si="164" ref="E264:F266">SUM(K264,Q264)</f>
        <v>1</v>
      </c>
      <c r="F264" s="21">
        <f t="shared" si="164"/>
        <v>4816</v>
      </c>
      <c r="G264" s="21" t="s">
        <v>14</v>
      </c>
      <c r="H264" s="24" t="s">
        <v>14</v>
      </c>
      <c r="I264" s="18">
        <f t="shared" si="159"/>
        <v>1</v>
      </c>
      <c r="J264" s="18">
        <f t="shared" si="160"/>
        <v>4816</v>
      </c>
      <c r="K264" s="21">
        <v>1</v>
      </c>
      <c r="L264" s="22">
        <v>4816</v>
      </c>
      <c r="M264" s="21" t="s">
        <v>14</v>
      </c>
      <c r="N264" s="24" t="s">
        <v>14</v>
      </c>
      <c r="O264" s="18" t="str">
        <f t="shared" si="161"/>
        <v>－</v>
      </c>
      <c r="P264" s="18" t="str">
        <f t="shared" si="162"/>
        <v>－</v>
      </c>
      <c r="Q264" s="21" t="s">
        <v>14</v>
      </c>
      <c r="R264" s="22" t="s">
        <v>14</v>
      </c>
      <c r="S264" s="21" t="s">
        <v>14</v>
      </c>
      <c r="T264" s="26" t="s">
        <v>14</v>
      </c>
      <c r="U264" s="97"/>
      <c r="V264" s="1"/>
      <c r="X264" s="2"/>
    </row>
    <row r="265" spans="1:24" ht="20.25" customHeight="1" hidden="1">
      <c r="A265" s="49" t="s">
        <v>22</v>
      </c>
      <c r="B265" s="21">
        <f t="shared" si="163"/>
        <v>1</v>
      </c>
      <c r="C265" s="19">
        <f t="shared" si="163"/>
        <v>3555</v>
      </c>
      <c r="D265" s="22" t="s">
        <v>14</v>
      </c>
      <c r="E265" s="21">
        <f t="shared" si="164"/>
        <v>1</v>
      </c>
      <c r="F265" s="21">
        <f t="shared" si="164"/>
        <v>3555</v>
      </c>
      <c r="G265" s="21" t="s">
        <v>14</v>
      </c>
      <c r="H265" s="24" t="s">
        <v>14</v>
      </c>
      <c r="I265" s="18">
        <f t="shared" si="159"/>
        <v>1</v>
      </c>
      <c r="J265" s="18">
        <f t="shared" si="160"/>
        <v>3555</v>
      </c>
      <c r="K265" s="21">
        <v>1</v>
      </c>
      <c r="L265" s="22">
        <v>3555</v>
      </c>
      <c r="M265" s="21" t="s">
        <v>14</v>
      </c>
      <c r="N265" s="24" t="s">
        <v>14</v>
      </c>
      <c r="O265" s="18" t="str">
        <f t="shared" si="161"/>
        <v>－</v>
      </c>
      <c r="P265" s="18" t="str">
        <f t="shared" si="162"/>
        <v>－</v>
      </c>
      <c r="Q265" s="21" t="s">
        <v>14</v>
      </c>
      <c r="R265" s="22" t="s">
        <v>14</v>
      </c>
      <c r="S265" s="21" t="s">
        <v>14</v>
      </c>
      <c r="T265" s="26" t="s">
        <v>14</v>
      </c>
      <c r="U265" s="97"/>
      <c r="V265" s="1"/>
      <c r="X265" s="2"/>
    </row>
    <row r="266" spans="1:24" ht="20.25" customHeight="1" hidden="1">
      <c r="A266" s="49" t="s">
        <v>23</v>
      </c>
      <c r="B266" s="21">
        <f>SUM(E266,G266)</f>
        <v>3</v>
      </c>
      <c r="C266" s="19">
        <f>SUM(F266,H266)</f>
        <v>10998</v>
      </c>
      <c r="D266" s="22" t="s">
        <v>14</v>
      </c>
      <c r="E266" s="21">
        <f t="shared" si="164"/>
        <v>3</v>
      </c>
      <c r="F266" s="21">
        <f t="shared" si="164"/>
        <v>10998</v>
      </c>
      <c r="G266" s="21" t="s">
        <v>14</v>
      </c>
      <c r="H266" s="24" t="s">
        <v>14</v>
      </c>
      <c r="I266" s="18">
        <f>IF(SUM(K266,M266)=0,"－",SUM(K266,M266))</f>
        <v>3</v>
      </c>
      <c r="J266" s="18">
        <f>IF(SUM(L266,N266)=0,"－",SUM(L266,N266))</f>
        <v>10998</v>
      </c>
      <c r="K266" s="21">
        <v>3</v>
      </c>
      <c r="L266" s="22">
        <f>3924+4458+2616</f>
        <v>10998</v>
      </c>
      <c r="M266" s="21" t="s">
        <v>14</v>
      </c>
      <c r="N266" s="24" t="s">
        <v>14</v>
      </c>
      <c r="O266" s="18" t="str">
        <f>IF(SUM(Q266,S266)=0,"－",SUM(Q266,S266))</f>
        <v>－</v>
      </c>
      <c r="P266" s="18" t="str">
        <f>IF(SUM(R266,T266)=0,"－",SUM(R266,T266))</f>
        <v>－</v>
      </c>
      <c r="Q266" s="21" t="s">
        <v>14</v>
      </c>
      <c r="R266" s="22" t="s">
        <v>14</v>
      </c>
      <c r="S266" s="21" t="s">
        <v>14</v>
      </c>
      <c r="T266" s="26" t="s">
        <v>14</v>
      </c>
      <c r="U266" s="97"/>
      <c r="V266" s="1"/>
      <c r="X266" s="2"/>
    </row>
    <row r="267" spans="1:24" ht="20.25" customHeight="1" hidden="1">
      <c r="A267" s="49" t="s">
        <v>315</v>
      </c>
      <c r="B267" s="21">
        <f aca="true" t="shared" si="165" ref="B267:B273">SUM(E267,G267)</f>
        <v>7</v>
      </c>
      <c r="C267" s="19">
        <f aca="true" t="shared" si="166" ref="C267:C273">SUM(F267,H267)</f>
        <v>38197</v>
      </c>
      <c r="D267" s="22" t="s">
        <v>14</v>
      </c>
      <c r="E267" s="21">
        <f>SUM(E268:E273)</f>
        <v>7</v>
      </c>
      <c r="F267" s="21">
        <f>SUM(F268:F273)</f>
        <v>38197</v>
      </c>
      <c r="G267" s="21" t="s">
        <v>14</v>
      </c>
      <c r="H267" s="24" t="s">
        <v>14</v>
      </c>
      <c r="I267" s="18">
        <f>SUM(I268:I273)</f>
        <v>4</v>
      </c>
      <c r="J267" s="22">
        <f>SUM(J268:J273)</f>
        <v>21988</v>
      </c>
      <c r="K267" s="22">
        <f>SUM(K268:K273)</f>
        <v>4</v>
      </c>
      <c r="L267" s="22">
        <f>SUM(L268:L273)</f>
        <v>21988</v>
      </c>
      <c r="M267" s="21" t="s">
        <v>14</v>
      </c>
      <c r="N267" s="24" t="s">
        <v>14</v>
      </c>
      <c r="O267" s="18">
        <f>SUM(O268:O273)</f>
        <v>3</v>
      </c>
      <c r="P267" s="22">
        <f>SUM(P268:P273)</f>
        <v>16209</v>
      </c>
      <c r="Q267" s="22">
        <f>SUM(Q268:Q273)</f>
        <v>3</v>
      </c>
      <c r="R267" s="22">
        <f>SUM(R268:R273)</f>
        <v>16209</v>
      </c>
      <c r="S267" s="21" t="s">
        <v>14</v>
      </c>
      <c r="T267" s="26" t="s">
        <v>14</v>
      </c>
      <c r="U267" s="97"/>
      <c r="V267" s="1"/>
      <c r="X267" s="2"/>
    </row>
    <row r="268" spans="1:24" ht="20.25" customHeight="1" hidden="1">
      <c r="A268" s="49" t="s">
        <v>24</v>
      </c>
      <c r="B268" s="21">
        <f t="shared" si="165"/>
        <v>1</v>
      </c>
      <c r="C268" s="19">
        <f t="shared" si="166"/>
        <v>2968</v>
      </c>
      <c r="D268" s="22" t="s">
        <v>14</v>
      </c>
      <c r="E268" s="21">
        <f aca="true" t="shared" si="167" ref="E268:E273">SUM(K268,Q268)</f>
        <v>1</v>
      </c>
      <c r="F268" s="21">
        <f aca="true" t="shared" si="168" ref="F268:F273">SUM(L268,R268)</f>
        <v>2968</v>
      </c>
      <c r="G268" s="21" t="s">
        <v>14</v>
      </c>
      <c r="H268" s="24" t="s">
        <v>14</v>
      </c>
      <c r="I268" s="18">
        <f aca="true" t="shared" si="169" ref="I268:I273">IF(SUM(K268,M268)=0,"－",SUM(K268,M268))</f>
        <v>1</v>
      </c>
      <c r="J268" s="22">
        <f aca="true" t="shared" si="170" ref="J268:J273">IF(SUM(L268,N268)=0,"－",SUM(L268,N268))</f>
        <v>2968</v>
      </c>
      <c r="K268" s="21">
        <v>1</v>
      </c>
      <c r="L268" s="22">
        <v>2968</v>
      </c>
      <c r="M268" s="21" t="s">
        <v>14</v>
      </c>
      <c r="N268" s="24" t="s">
        <v>14</v>
      </c>
      <c r="O268" s="18" t="str">
        <f aca="true" t="shared" si="171" ref="O268:O273">IF(SUM(Q268,S268)=0,"－",SUM(Q268,S268))</f>
        <v>－</v>
      </c>
      <c r="P268" s="18" t="str">
        <f aca="true" t="shared" si="172" ref="P268:P273">IF(SUM(R268,T268)=0,"－",SUM(R268,T268))</f>
        <v>－</v>
      </c>
      <c r="Q268" s="21" t="s">
        <v>14</v>
      </c>
      <c r="R268" s="22" t="s">
        <v>14</v>
      </c>
      <c r="S268" s="21" t="s">
        <v>14</v>
      </c>
      <c r="T268" s="26" t="s">
        <v>14</v>
      </c>
      <c r="U268" s="97"/>
      <c r="V268" s="1"/>
      <c r="X268" s="2"/>
    </row>
    <row r="269" spans="1:24" ht="20.25" customHeight="1" hidden="1">
      <c r="A269" s="49" t="s">
        <v>25</v>
      </c>
      <c r="B269" s="21">
        <f t="shared" si="165"/>
        <v>1</v>
      </c>
      <c r="C269" s="19">
        <f t="shared" si="166"/>
        <v>2505</v>
      </c>
      <c r="D269" s="22" t="s">
        <v>14</v>
      </c>
      <c r="E269" s="21">
        <f t="shared" si="167"/>
        <v>1</v>
      </c>
      <c r="F269" s="21">
        <f t="shared" si="168"/>
        <v>2505</v>
      </c>
      <c r="G269" s="21" t="s">
        <v>14</v>
      </c>
      <c r="H269" s="24" t="s">
        <v>14</v>
      </c>
      <c r="I269" s="18">
        <f t="shared" si="169"/>
        <v>1</v>
      </c>
      <c r="J269" s="22">
        <f t="shared" si="170"/>
        <v>2505</v>
      </c>
      <c r="K269" s="21">
        <v>1</v>
      </c>
      <c r="L269" s="22">
        <v>2505</v>
      </c>
      <c r="M269" s="21" t="s">
        <v>14</v>
      </c>
      <c r="N269" s="24" t="s">
        <v>14</v>
      </c>
      <c r="O269" s="18" t="str">
        <f t="shared" si="171"/>
        <v>－</v>
      </c>
      <c r="P269" s="18" t="str">
        <f t="shared" si="172"/>
        <v>－</v>
      </c>
      <c r="Q269" s="21" t="s">
        <v>14</v>
      </c>
      <c r="R269" s="22" t="s">
        <v>14</v>
      </c>
      <c r="S269" s="21" t="s">
        <v>14</v>
      </c>
      <c r="T269" s="26" t="s">
        <v>14</v>
      </c>
      <c r="U269" s="97"/>
      <c r="V269" s="1"/>
      <c r="X269" s="2"/>
    </row>
    <row r="270" spans="1:24" ht="20.25" customHeight="1" hidden="1">
      <c r="A270" s="49" t="s">
        <v>9</v>
      </c>
      <c r="B270" s="21">
        <f>SUM(E270,G270)</f>
        <v>1</v>
      </c>
      <c r="C270" s="19">
        <f>SUM(F270,H270)</f>
        <v>3201</v>
      </c>
      <c r="D270" s="22" t="s">
        <v>14</v>
      </c>
      <c r="E270" s="21">
        <f>SUM(K270,Q270)</f>
        <v>1</v>
      </c>
      <c r="F270" s="21">
        <f>SUM(L270,R270)</f>
        <v>3201</v>
      </c>
      <c r="G270" s="21" t="s">
        <v>14</v>
      </c>
      <c r="H270" s="24" t="s">
        <v>14</v>
      </c>
      <c r="I270" s="18" t="str">
        <f>IF(SUM(K270,M270)=0,"－",SUM(K270,M270))</f>
        <v>－</v>
      </c>
      <c r="J270" s="22" t="str">
        <f>IF(SUM(L270,N270)=0,"－",SUM(L270,N270))</f>
        <v>－</v>
      </c>
      <c r="K270" s="21" t="s">
        <v>14</v>
      </c>
      <c r="L270" s="22" t="s">
        <v>14</v>
      </c>
      <c r="M270" s="21" t="s">
        <v>14</v>
      </c>
      <c r="N270" s="24" t="s">
        <v>14</v>
      </c>
      <c r="O270" s="18">
        <f>IF(SUM(Q270,S270)=0,"－",SUM(Q270,S270))</f>
        <v>1</v>
      </c>
      <c r="P270" s="18">
        <f>IF(SUM(R270,T270)=0,"－",SUM(R270,T270))</f>
        <v>3201</v>
      </c>
      <c r="Q270" s="21">
        <v>1</v>
      </c>
      <c r="R270" s="22">
        <v>3201</v>
      </c>
      <c r="S270" s="21" t="s">
        <v>14</v>
      </c>
      <c r="T270" s="26" t="s">
        <v>14</v>
      </c>
      <c r="U270" s="97"/>
      <c r="V270" s="1"/>
      <c r="X270" s="2"/>
    </row>
    <row r="271" spans="1:24" ht="20.25" customHeight="1" hidden="1">
      <c r="A271" s="49" t="s">
        <v>26</v>
      </c>
      <c r="B271" s="21">
        <f t="shared" si="165"/>
        <v>1</v>
      </c>
      <c r="C271" s="19">
        <f t="shared" si="166"/>
        <v>13897</v>
      </c>
      <c r="D271" s="22" t="s">
        <v>14</v>
      </c>
      <c r="E271" s="21">
        <f t="shared" si="167"/>
        <v>1</v>
      </c>
      <c r="F271" s="21">
        <f t="shared" si="168"/>
        <v>13897</v>
      </c>
      <c r="G271" s="21" t="s">
        <v>14</v>
      </c>
      <c r="H271" s="24" t="s">
        <v>14</v>
      </c>
      <c r="I271" s="18">
        <f t="shared" si="169"/>
        <v>1</v>
      </c>
      <c r="J271" s="22">
        <f t="shared" si="170"/>
        <v>13897</v>
      </c>
      <c r="K271" s="21">
        <v>1</v>
      </c>
      <c r="L271" s="22">
        <v>13897</v>
      </c>
      <c r="M271" s="21" t="s">
        <v>14</v>
      </c>
      <c r="N271" s="24" t="s">
        <v>14</v>
      </c>
      <c r="O271" s="18" t="str">
        <f t="shared" si="171"/>
        <v>－</v>
      </c>
      <c r="P271" s="18" t="str">
        <f t="shared" si="172"/>
        <v>－</v>
      </c>
      <c r="Q271" s="21" t="s">
        <v>14</v>
      </c>
      <c r="R271" s="22" t="s">
        <v>14</v>
      </c>
      <c r="S271" s="21" t="s">
        <v>14</v>
      </c>
      <c r="T271" s="26" t="s">
        <v>14</v>
      </c>
      <c r="U271" s="97"/>
      <c r="V271" s="1"/>
      <c r="X271" s="2"/>
    </row>
    <row r="272" spans="1:24" ht="20.25" customHeight="1" hidden="1">
      <c r="A272" s="49" t="s">
        <v>27</v>
      </c>
      <c r="B272" s="21">
        <f t="shared" si="165"/>
        <v>1</v>
      </c>
      <c r="C272" s="19">
        <f t="shared" si="166"/>
        <v>4370</v>
      </c>
      <c r="D272" s="22" t="s">
        <v>14</v>
      </c>
      <c r="E272" s="21">
        <f t="shared" si="167"/>
        <v>1</v>
      </c>
      <c r="F272" s="21">
        <f t="shared" si="168"/>
        <v>4370</v>
      </c>
      <c r="G272" s="21" t="s">
        <v>14</v>
      </c>
      <c r="H272" s="24" t="s">
        <v>14</v>
      </c>
      <c r="I272" s="18" t="str">
        <f t="shared" si="169"/>
        <v>－</v>
      </c>
      <c r="J272" s="22" t="str">
        <f t="shared" si="170"/>
        <v>－</v>
      </c>
      <c r="K272" s="21" t="s">
        <v>14</v>
      </c>
      <c r="L272" s="22" t="s">
        <v>14</v>
      </c>
      <c r="M272" s="21" t="s">
        <v>14</v>
      </c>
      <c r="N272" s="24" t="s">
        <v>14</v>
      </c>
      <c r="O272" s="18">
        <f t="shared" si="171"/>
        <v>1</v>
      </c>
      <c r="P272" s="18">
        <f t="shared" si="172"/>
        <v>4370</v>
      </c>
      <c r="Q272" s="21">
        <v>1</v>
      </c>
      <c r="R272" s="22">
        <v>4370</v>
      </c>
      <c r="S272" s="21" t="s">
        <v>14</v>
      </c>
      <c r="T272" s="26" t="s">
        <v>14</v>
      </c>
      <c r="U272" s="97"/>
      <c r="V272" s="1"/>
      <c r="X272" s="2"/>
    </row>
    <row r="273" spans="1:24" ht="20.25" customHeight="1" hidden="1">
      <c r="A273" s="49" t="s">
        <v>28</v>
      </c>
      <c r="B273" s="21">
        <f t="shared" si="165"/>
        <v>2</v>
      </c>
      <c r="C273" s="19">
        <f t="shared" si="166"/>
        <v>11256</v>
      </c>
      <c r="D273" s="22" t="s">
        <v>14</v>
      </c>
      <c r="E273" s="21">
        <f t="shared" si="167"/>
        <v>2</v>
      </c>
      <c r="F273" s="21">
        <f t="shared" si="168"/>
        <v>11256</v>
      </c>
      <c r="G273" s="21" t="s">
        <v>14</v>
      </c>
      <c r="H273" s="24" t="s">
        <v>14</v>
      </c>
      <c r="I273" s="18">
        <f t="shared" si="169"/>
        <v>1</v>
      </c>
      <c r="J273" s="22">
        <f t="shared" si="170"/>
        <v>2618</v>
      </c>
      <c r="K273" s="21">
        <v>1</v>
      </c>
      <c r="L273" s="22">
        <v>2618</v>
      </c>
      <c r="M273" s="21" t="s">
        <v>14</v>
      </c>
      <c r="N273" s="24" t="s">
        <v>14</v>
      </c>
      <c r="O273" s="18">
        <f t="shared" si="171"/>
        <v>1</v>
      </c>
      <c r="P273" s="18">
        <f t="shared" si="172"/>
        <v>8638</v>
      </c>
      <c r="Q273" s="21">
        <v>1</v>
      </c>
      <c r="R273" s="22">
        <v>8638</v>
      </c>
      <c r="S273" s="21" t="s">
        <v>14</v>
      </c>
      <c r="T273" s="26" t="s">
        <v>14</v>
      </c>
      <c r="U273" s="97"/>
      <c r="V273" s="1"/>
      <c r="X273" s="2"/>
    </row>
    <row r="274" spans="1:24" ht="20.25" customHeight="1" hidden="1">
      <c r="A274" s="49" t="s">
        <v>16</v>
      </c>
      <c r="B274" s="21">
        <f>SUM(E274,G274)</f>
        <v>5</v>
      </c>
      <c r="C274" s="19">
        <f aca="true" t="shared" si="173" ref="B274:C279">SUM(F274,H274)</f>
        <v>25159</v>
      </c>
      <c r="D274" s="22" t="s">
        <v>14</v>
      </c>
      <c r="E274" s="21">
        <f>SUM(E275:E279)</f>
        <v>5</v>
      </c>
      <c r="F274" s="21">
        <f>SUM(F275:F279)</f>
        <v>25159</v>
      </c>
      <c r="G274" s="21" t="s">
        <v>14</v>
      </c>
      <c r="H274" s="24" t="s">
        <v>14</v>
      </c>
      <c r="I274" s="18">
        <f>SUM(I275:I279)</f>
        <v>2</v>
      </c>
      <c r="J274" s="22">
        <f>SUM(J275:J279)</f>
        <v>16515</v>
      </c>
      <c r="K274" s="22">
        <f>SUM(K275:K279)</f>
        <v>2</v>
      </c>
      <c r="L274" s="22">
        <f>SUM(L275:L279)</f>
        <v>16515</v>
      </c>
      <c r="M274" s="21" t="s">
        <v>14</v>
      </c>
      <c r="N274" s="24" t="s">
        <v>14</v>
      </c>
      <c r="O274" s="18">
        <f>SUM(O275:O279)</f>
        <v>3</v>
      </c>
      <c r="P274" s="22">
        <f>SUM(P275:P279)</f>
        <v>8644</v>
      </c>
      <c r="Q274" s="22">
        <f>SUM(Q275:Q279)</f>
        <v>3</v>
      </c>
      <c r="R274" s="22">
        <f>SUM(R275:R279)</f>
        <v>8644</v>
      </c>
      <c r="S274" s="21" t="s">
        <v>14</v>
      </c>
      <c r="T274" s="26" t="s">
        <v>14</v>
      </c>
      <c r="U274" s="97"/>
      <c r="V274" s="1"/>
      <c r="X274" s="2"/>
    </row>
    <row r="275" spans="1:24" ht="20.25" customHeight="1" hidden="1">
      <c r="A275" s="49" t="s">
        <v>29</v>
      </c>
      <c r="B275" s="21">
        <f t="shared" si="173"/>
        <v>1</v>
      </c>
      <c r="C275" s="19">
        <f t="shared" si="173"/>
        <v>3201</v>
      </c>
      <c r="D275" s="22" t="s">
        <v>14</v>
      </c>
      <c r="E275" s="21">
        <f aca="true" t="shared" si="174" ref="E275:F279">SUM(K275,Q275)</f>
        <v>1</v>
      </c>
      <c r="F275" s="21">
        <f t="shared" si="174"/>
        <v>3201</v>
      </c>
      <c r="G275" s="21" t="s">
        <v>14</v>
      </c>
      <c r="H275" s="24" t="s">
        <v>14</v>
      </c>
      <c r="I275" s="18" t="str">
        <f aca="true" t="shared" si="175" ref="I275:J279">IF(SUM(K275,M275)=0,"－",SUM(K275,M275))</f>
        <v>－</v>
      </c>
      <c r="J275" s="22" t="str">
        <f t="shared" si="175"/>
        <v>－</v>
      </c>
      <c r="K275" s="21" t="s">
        <v>14</v>
      </c>
      <c r="L275" s="22" t="s">
        <v>14</v>
      </c>
      <c r="M275" s="21" t="s">
        <v>14</v>
      </c>
      <c r="N275" s="24" t="s">
        <v>14</v>
      </c>
      <c r="O275" s="18">
        <f aca="true" t="shared" si="176" ref="O275:P279">IF(SUM(Q275,S275)=0,"－",SUM(Q275,S275))</f>
        <v>1</v>
      </c>
      <c r="P275" s="18">
        <f t="shared" si="176"/>
        <v>3201</v>
      </c>
      <c r="Q275" s="21">
        <v>1</v>
      </c>
      <c r="R275" s="22">
        <v>3201</v>
      </c>
      <c r="S275" s="21" t="s">
        <v>14</v>
      </c>
      <c r="T275" s="26" t="s">
        <v>14</v>
      </c>
      <c r="U275" s="97"/>
      <c r="V275" s="1"/>
      <c r="X275" s="2"/>
    </row>
    <row r="276" spans="1:24" ht="20.25" customHeight="1" hidden="1">
      <c r="A276" s="49" t="s">
        <v>30</v>
      </c>
      <c r="B276" s="21">
        <f t="shared" si="173"/>
        <v>1</v>
      </c>
      <c r="C276" s="19">
        <f t="shared" si="173"/>
        <v>14010</v>
      </c>
      <c r="D276" s="22" t="s">
        <v>14</v>
      </c>
      <c r="E276" s="21">
        <f t="shared" si="174"/>
        <v>1</v>
      </c>
      <c r="F276" s="21">
        <f t="shared" si="174"/>
        <v>14010</v>
      </c>
      <c r="G276" s="21" t="s">
        <v>14</v>
      </c>
      <c r="H276" s="24" t="s">
        <v>14</v>
      </c>
      <c r="I276" s="18">
        <f t="shared" si="175"/>
        <v>1</v>
      </c>
      <c r="J276" s="22">
        <f t="shared" si="175"/>
        <v>14010</v>
      </c>
      <c r="K276" s="21">
        <v>1</v>
      </c>
      <c r="L276" s="22">
        <v>14010</v>
      </c>
      <c r="M276" s="21" t="s">
        <v>14</v>
      </c>
      <c r="N276" s="24" t="s">
        <v>14</v>
      </c>
      <c r="O276" s="18" t="str">
        <f t="shared" si="176"/>
        <v>－</v>
      </c>
      <c r="P276" s="18" t="str">
        <f t="shared" si="176"/>
        <v>－</v>
      </c>
      <c r="Q276" s="21" t="s">
        <v>14</v>
      </c>
      <c r="R276" s="22" t="s">
        <v>14</v>
      </c>
      <c r="S276" s="21" t="s">
        <v>14</v>
      </c>
      <c r="T276" s="26" t="s">
        <v>14</v>
      </c>
      <c r="U276" s="97"/>
      <c r="V276" s="1"/>
      <c r="X276" s="2"/>
    </row>
    <row r="277" spans="1:24" ht="20.25" customHeight="1" hidden="1">
      <c r="A277" s="49" t="s">
        <v>31</v>
      </c>
      <c r="B277" s="21">
        <f t="shared" si="173"/>
        <v>1</v>
      </c>
      <c r="C277" s="19">
        <f t="shared" si="173"/>
        <v>1073</v>
      </c>
      <c r="D277" s="22" t="s">
        <v>14</v>
      </c>
      <c r="E277" s="21">
        <f t="shared" si="174"/>
        <v>1</v>
      </c>
      <c r="F277" s="21">
        <f t="shared" si="174"/>
        <v>1073</v>
      </c>
      <c r="G277" s="21" t="s">
        <v>14</v>
      </c>
      <c r="H277" s="24" t="s">
        <v>14</v>
      </c>
      <c r="I277" s="18" t="str">
        <f t="shared" si="175"/>
        <v>－</v>
      </c>
      <c r="J277" s="22" t="str">
        <f t="shared" si="175"/>
        <v>－</v>
      </c>
      <c r="K277" s="21" t="s">
        <v>14</v>
      </c>
      <c r="L277" s="22" t="s">
        <v>14</v>
      </c>
      <c r="M277" s="21" t="s">
        <v>14</v>
      </c>
      <c r="N277" s="24" t="s">
        <v>14</v>
      </c>
      <c r="O277" s="18">
        <f t="shared" si="176"/>
        <v>1</v>
      </c>
      <c r="P277" s="18">
        <f t="shared" si="176"/>
        <v>1073</v>
      </c>
      <c r="Q277" s="21">
        <v>1</v>
      </c>
      <c r="R277" s="22">
        <v>1073</v>
      </c>
      <c r="S277" s="21" t="s">
        <v>14</v>
      </c>
      <c r="T277" s="26" t="s">
        <v>14</v>
      </c>
      <c r="U277" s="97"/>
      <c r="V277" s="1"/>
      <c r="X277" s="2"/>
    </row>
    <row r="278" spans="1:24" ht="20.25" customHeight="1" hidden="1">
      <c r="A278" s="49" t="s">
        <v>32</v>
      </c>
      <c r="B278" s="21">
        <f t="shared" si="173"/>
        <v>1</v>
      </c>
      <c r="C278" s="19">
        <f t="shared" si="173"/>
        <v>2505</v>
      </c>
      <c r="D278" s="22" t="s">
        <v>14</v>
      </c>
      <c r="E278" s="21">
        <f t="shared" si="174"/>
        <v>1</v>
      </c>
      <c r="F278" s="21">
        <f t="shared" si="174"/>
        <v>2505</v>
      </c>
      <c r="G278" s="21" t="s">
        <v>14</v>
      </c>
      <c r="H278" s="24" t="s">
        <v>14</v>
      </c>
      <c r="I278" s="18">
        <f t="shared" si="175"/>
        <v>1</v>
      </c>
      <c r="J278" s="22">
        <f t="shared" si="175"/>
        <v>2505</v>
      </c>
      <c r="K278" s="21">
        <v>1</v>
      </c>
      <c r="L278" s="22">
        <v>2505</v>
      </c>
      <c r="M278" s="21" t="s">
        <v>14</v>
      </c>
      <c r="N278" s="24" t="s">
        <v>14</v>
      </c>
      <c r="O278" s="18" t="str">
        <f t="shared" si="176"/>
        <v>－</v>
      </c>
      <c r="P278" s="18" t="str">
        <f t="shared" si="176"/>
        <v>－</v>
      </c>
      <c r="Q278" s="21" t="s">
        <v>14</v>
      </c>
      <c r="R278" s="22" t="s">
        <v>14</v>
      </c>
      <c r="S278" s="21" t="s">
        <v>14</v>
      </c>
      <c r="T278" s="26" t="s">
        <v>14</v>
      </c>
      <c r="U278" s="97"/>
      <c r="V278" s="1"/>
      <c r="X278" s="2"/>
    </row>
    <row r="279" spans="1:24" ht="20.25" customHeight="1" hidden="1">
      <c r="A279" s="49" t="s">
        <v>33</v>
      </c>
      <c r="B279" s="21">
        <f t="shared" si="173"/>
        <v>1</v>
      </c>
      <c r="C279" s="19">
        <f t="shared" si="173"/>
        <v>4370</v>
      </c>
      <c r="D279" s="22" t="s">
        <v>14</v>
      </c>
      <c r="E279" s="21">
        <f t="shared" si="174"/>
        <v>1</v>
      </c>
      <c r="F279" s="21">
        <f t="shared" si="174"/>
        <v>4370</v>
      </c>
      <c r="G279" s="21" t="s">
        <v>14</v>
      </c>
      <c r="H279" s="24" t="s">
        <v>14</v>
      </c>
      <c r="I279" s="18" t="str">
        <f t="shared" si="175"/>
        <v>－</v>
      </c>
      <c r="J279" s="22" t="str">
        <f t="shared" si="175"/>
        <v>－</v>
      </c>
      <c r="K279" s="21" t="s">
        <v>14</v>
      </c>
      <c r="L279" s="22" t="s">
        <v>14</v>
      </c>
      <c r="M279" s="21" t="s">
        <v>14</v>
      </c>
      <c r="N279" s="24" t="s">
        <v>14</v>
      </c>
      <c r="O279" s="18">
        <f t="shared" si="176"/>
        <v>1</v>
      </c>
      <c r="P279" s="18">
        <f t="shared" si="176"/>
        <v>4370</v>
      </c>
      <c r="Q279" s="21">
        <v>1</v>
      </c>
      <c r="R279" s="22">
        <v>4370</v>
      </c>
      <c r="S279" s="21" t="s">
        <v>14</v>
      </c>
      <c r="T279" s="26" t="s">
        <v>14</v>
      </c>
      <c r="U279" s="97"/>
      <c r="V279" s="1"/>
      <c r="X279" s="2"/>
    </row>
    <row r="280" spans="1:24" ht="20.25" customHeight="1" hidden="1">
      <c r="A280" s="49" t="s">
        <v>323</v>
      </c>
      <c r="B280" s="21">
        <f aca="true" t="shared" si="177" ref="B280:C285">SUM(E280,G280)</f>
        <v>13</v>
      </c>
      <c r="C280" s="19">
        <f t="shared" si="177"/>
        <v>56504</v>
      </c>
      <c r="D280" s="22" t="s">
        <v>14</v>
      </c>
      <c r="E280" s="21">
        <f>SUM(E281:E290)</f>
        <v>13</v>
      </c>
      <c r="F280" s="21">
        <f>SUM(F281:F290)</f>
        <v>56504</v>
      </c>
      <c r="G280" s="21" t="s">
        <v>14</v>
      </c>
      <c r="H280" s="24" t="s">
        <v>14</v>
      </c>
      <c r="I280" s="18">
        <f>SUM(I281:I290)</f>
        <v>11</v>
      </c>
      <c r="J280" s="22">
        <f>SUM(J281:J290)</f>
        <v>48935</v>
      </c>
      <c r="K280" s="22">
        <f>SUM(K281:K290)</f>
        <v>11</v>
      </c>
      <c r="L280" s="22">
        <f>SUM(L281:L290)</f>
        <v>48935</v>
      </c>
      <c r="M280" s="21" t="s">
        <v>14</v>
      </c>
      <c r="N280" s="24" t="s">
        <v>14</v>
      </c>
      <c r="O280" s="18">
        <f>SUM(O281:O290)</f>
        <v>2</v>
      </c>
      <c r="P280" s="22">
        <f>SUM(P281:P290)</f>
        <v>7569</v>
      </c>
      <c r="Q280" s="22">
        <f>SUM(Q281:Q290)</f>
        <v>2</v>
      </c>
      <c r="R280" s="22">
        <f>SUM(R281:R290)</f>
        <v>7569</v>
      </c>
      <c r="S280" s="21" t="s">
        <v>14</v>
      </c>
      <c r="T280" s="26" t="s">
        <v>14</v>
      </c>
      <c r="U280" s="97"/>
      <c r="V280" s="1"/>
      <c r="X280" s="2"/>
    </row>
    <row r="281" spans="1:24" ht="20.25" customHeight="1" hidden="1">
      <c r="A281" s="49" t="s">
        <v>34</v>
      </c>
      <c r="B281" s="21">
        <f t="shared" si="177"/>
        <v>1</v>
      </c>
      <c r="C281" s="19">
        <f t="shared" si="177"/>
        <v>3200</v>
      </c>
      <c r="D281" s="22" t="s">
        <v>14</v>
      </c>
      <c r="E281" s="21">
        <f aca="true" t="shared" si="178" ref="E281:E290">SUM(K281,Q281)</f>
        <v>1</v>
      </c>
      <c r="F281" s="21">
        <f aca="true" t="shared" si="179" ref="F281:F290">SUM(L281,R281)</f>
        <v>3200</v>
      </c>
      <c r="G281" s="21" t="s">
        <v>14</v>
      </c>
      <c r="H281" s="24" t="s">
        <v>14</v>
      </c>
      <c r="I281" s="18" t="str">
        <f aca="true" t="shared" si="180" ref="I281:I290">IF(SUM(K281,M281)=0,"－",SUM(K281,M281))</f>
        <v>－</v>
      </c>
      <c r="J281" s="22" t="str">
        <f aca="true" t="shared" si="181" ref="J281:J290">IF(SUM(L281,N281)=0,"－",SUM(L281,N281))</f>
        <v>－</v>
      </c>
      <c r="K281" s="21" t="s">
        <v>14</v>
      </c>
      <c r="L281" s="22" t="s">
        <v>14</v>
      </c>
      <c r="M281" s="21" t="s">
        <v>14</v>
      </c>
      <c r="N281" s="24" t="s">
        <v>14</v>
      </c>
      <c r="O281" s="18">
        <f aca="true" t="shared" si="182" ref="O281:O290">IF(SUM(Q281,S281)=0,"－",SUM(Q281,S281))</f>
        <v>1</v>
      </c>
      <c r="P281" s="18">
        <f aca="true" t="shared" si="183" ref="P281:P290">IF(SUM(R281,T281)=0,"－",SUM(R281,T281))</f>
        <v>3200</v>
      </c>
      <c r="Q281" s="22">
        <v>1</v>
      </c>
      <c r="R281" s="22">
        <v>3200</v>
      </c>
      <c r="S281" s="21" t="s">
        <v>14</v>
      </c>
      <c r="T281" s="26" t="s">
        <v>14</v>
      </c>
      <c r="U281" s="97"/>
      <c r="V281" s="1"/>
      <c r="X281" s="2"/>
    </row>
    <row r="282" spans="1:24" ht="20.25" customHeight="1" hidden="1">
      <c r="A282" s="49" t="s">
        <v>35</v>
      </c>
      <c r="B282" s="21">
        <f t="shared" si="177"/>
        <v>2</v>
      </c>
      <c r="C282" s="19">
        <f t="shared" si="177"/>
        <v>17922</v>
      </c>
      <c r="D282" s="22" t="s">
        <v>14</v>
      </c>
      <c r="E282" s="21">
        <f t="shared" si="178"/>
        <v>2</v>
      </c>
      <c r="F282" s="21">
        <f t="shared" si="179"/>
        <v>17922</v>
      </c>
      <c r="G282" s="21" t="s">
        <v>14</v>
      </c>
      <c r="H282" s="24" t="s">
        <v>14</v>
      </c>
      <c r="I282" s="18">
        <f t="shared" si="180"/>
        <v>2</v>
      </c>
      <c r="J282" s="22">
        <f t="shared" si="181"/>
        <v>17922</v>
      </c>
      <c r="K282" s="21">
        <v>2</v>
      </c>
      <c r="L282" s="22">
        <f>13264+4658</f>
        <v>17922</v>
      </c>
      <c r="M282" s="21" t="s">
        <v>14</v>
      </c>
      <c r="N282" s="24" t="s">
        <v>14</v>
      </c>
      <c r="O282" s="18" t="str">
        <f t="shared" si="182"/>
        <v>－</v>
      </c>
      <c r="P282" s="18" t="str">
        <f t="shared" si="183"/>
        <v>－</v>
      </c>
      <c r="Q282" s="21" t="s">
        <v>14</v>
      </c>
      <c r="R282" s="22" t="s">
        <v>14</v>
      </c>
      <c r="S282" s="21" t="s">
        <v>14</v>
      </c>
      <c r="T282" s="26" t="s">
        <v>14</v>
      </c>
      <c r="U282" s="97"/>
      <c r="V282" s="1"/>
      <c r="X282" s="2"/>
    </row>
    <row r="283" spans="1:24" ht="20.25" customHeight="1" hidden="1">
      <c r="A283" s="49" t="s">
        <v>36</v>
      </c>
      <c r="B283" s="21">
        <f t="shared" si="177"/>
        <v>1</v>
      </c>
      <c r="C283" s="19">
        <f t="shared" si="177"/>
        <v>3020</v>
      </c>
      <c r="D283" s="22" t="s">
        <v>14</v>
      </c>
      <c r="E283" s="21">
        <f t="shared" si="178"/>
        <v>1</v>
      </c>
      <c r="F283" s="21">
        <f t="shared" si="179"/>
        <v>3020</v>
      </c>
      <c r="G283" s="21" t="s">
        <v>14</v>
      </c>
      <c r="H283" s="24" t="s">
        <v>14</v>
      </c>
      <c r="I283" s="18">
        <f t="shared" si="180"/>
        <v>1</v>
      </c>
      <c r="J283" s="22">
        <f t="shared" si="181"/>
        <v>3020</v>
      </c>
      <c r="K283" s="21">
        <v>1</v>
      </c>
      <c r="L283" s="22">
        <v>3020</v>
      </c>
      <c r="M283" s="21" t="s">
        <v>14</v>
      </c>
      <c r="N283" s="24" t="s">
        <v>14</v>
      </c>
      <c r="O283" s="18" t="str">
        <f t="shared" si="182"/>
        <v>－</v>
      </c>
      <c r="P283" s="18" t="str">
        <f t="shared" si="183"/>
        <v>－</v>
      </c>
      <c r="Q283" s="21" t="s">
        <v>14</v>
      </c>
      <c r="R283" s="22" t="s">
        <v>14</v>
      </c>
      <c r="S283" s="21" t="s">
        <v>14</v>
      </c>
      <c r="T283" s="26" t="s">
        <v>14</v>
      </c>
      <c r="U283" s="97"/>
      <c r="V283" s="1"/>
      <c r="X283" s="2"/>
    </row>
    <row r="284" spans="1:24" ht="20.25" customHeight="1" hidden="1">
      <c r="A284" s="49" t="s">
        <v>37</v>
      </c>
      <c r="B284" s="21">
        <f t="shared" si="177"/>
        <v>1</v>
      </c>
      <c r="C284" s="19">
        <f t="shared" si="177"/>
        <v>3875</v>
      </c>
      <c r="D284" s="22" t="s">
        <v>14</v>
      </c>
      <c r="E284" s="21">
        <f t="shared" si="178"/>
        <v>1</v>
      </c>
      <c r="F284" s="21">
        <f t="shared" si="179"/>
        <v>3875</v>
      </c>
      <c r="G284" s="21" t="s">
        <v>14</v>
      </c>
      <c r="H284" s="24" t="s">
        <v>14</v>
      </c>
      <c r="I284" s="18">
        <f t="shared" si="180"/>
        <v>1</v>
      </c>
      <c r="J284" s="22">
        <f t="shared" si="181"/>
        <v>3875</v>
      </c>
      <c r="K284" s="21">
        <v>1</v>
      </c>
      <c r="L284" s="22">
        <v>3875</v>
      </c>
      <c r="M284" s="21" t="s">
        <v>14</v>
      </c>
      <c r="N284" s="24" t="s">
        <v>14</v>
      </c>
      <c r="O284" s="18" t="str">
        <f t="shared" si="182"/>
        <v>－</v>
      </c>
      <c r="P284" s="18" t="str">
        <f t="shared" si="183"/>
        <v>－</v>
      </c>
      <c r="Q284" s="21" t="s">
        <v>14</v>
      </c>
      <c r="R284" s="22" t="s">
        <v>14</v>
      </c>
      <c r="S284" s="21" t="s">
        <v>14</v>
      </c>
      <c r="T284" s="26" t="s">
        <v>14</v>
      </c>
      <c r="U284" s="97"/>
      <c r="V284" s="1"/>
      <c r="X284" s="2"/>
    </row>
    <row r="285" spans="1:24" ht="20.25" customHeight="1" hidden="1">
      <c r="A285" s="49" t="s">
        <v>38</v>
      </c>
      <c r="B285" s="21">
        <f t="shared" si="177"/>
        <v>2</v>
      </c>
      <c r="C285" s="19">
        <f t="shared" si="177"/>
        <v>5275</v>
      </c>
      <c r="D285" s="22" t="s">
        <v>14</v>
      </c>
      <c r="E285" s="21">
        <f t="shared" si="178"/>
        <v>2</v>
      </c>
      <c r="F285" s="21">
        <f t="shared" si="179"/>
        <v>5275</v>
      </c>
      <c r="G285" s="21" t="s">
        <v>14</v>
      </c>
      <c r="H285" s="24" t="s">
        <v>14</v>
      </c>
      <c r="I285" s="18">
        <f t="shared" si="180"/>
        <v>2</v>
      </c>
      <c r="J285" s="22">
        <f t="shared" si="181"/>
        <v>5275</v>
      </c>
      <c r="K285" s="21">
        <v>2</v>
      </c>
      <c r="L285" s="22">
        <f>2769+2506</f>
        <v>5275</v>
      </c>
      <c r="M285" s="21" t="s">
        <v>14</v>
      </c>
      <c r="N285" s="24" t="s">
        <v>14</v>
      </c>
      <c r="O285" s="18" t="str">
        <f t="shared" si="182"/>
        <v>－</v>
      </c>
      <c r="P285" s="18" t="str">
        <f t="shared" si="183"/>
        <v>－</v>
      </c>
      <c r="Q285" s="21" t="s">
        <v>14</v>
      </c>
      <c r="R285" s="22" t="s">
        <v>14</v>
      </c>
      <c r="S285" s="21" t="s">
        <v>14</v>
      </c>
      <c r="T285" s="26" t="s">
        <v>14</v>
      </c>
      <c r="U285" s="97"/>
      <c r="V285" s="1"/>
      <c r="X285" s="2"/>
    </row>
    <row r="286" spans="1:24" ht="20.25" customHeight="1" hidden="1">
      <c r="A286" s="49" t="s">
        <v>39</v>
      </c>
      <c r="B286" s="21">
        <f aca="true" t="shared" si="184" ref="B286:C290">SUM(E286,G286)</f>
        <v>1</v>
      </c>
      <c r="C286" s="19">
        <f t="shared" si="184"/>
        <v>4369</v>
      </c>
      <c r="D286" s="22" t="s">
        <v>14</v>
      </c>
      <c r="E286" s="21">
        <f t="shared" si="178"/>
        <v>1</v>
      </c>
      <c r="F286" s="21">
        <f t="shared" si="179"/>
        <v>4369</v>
      </c>
      <c r="G286" s="21" t="s">
        <v>14</v>
      </c>
      <c r="H286" s="24" t="s">
        <v>14</v>
      </c>
      <c r="I286" s="18" t="str">
        <f t="shared" si="180"/>
        <v>－</v>
      </c>
      <c r="J286" s="22" t="str">
        <f t="shared" si="181"/>
        <v>－</v>
      </c>
      <c r="K286" s="21" t="s">
        <v>14</v>
      </c>
      <c r="L286" s="22" t="s">
        <v>14</v>
      </c>
      <c r="M286" s="21" t="s">
        <v>14</v>
      </c>
      <c r="N286" s="24" t="s">
        <v>14</v>
      </c>
      <c r="O286" s="18">
        <f t="shared" si="182"/>
        <v>1</v>
      </c>
      <c r="P286" s="18">
        <f t="shared" si="183"/>
        <v>4369</v>
      </c>
      <c r="Q286" s="22">
        <v>1</v>
      </c>
      <c r="R286" s="22">
        <v>4369</v>
      </c>
      <c r="S286" s="21" t="s">
        <v>14</v>
      </c>
      <c r="T286" s="26" t="s">
        <v>14</v>
      </c>
      <c r="U286" s="97"/>
      <c r="V286" s="1"/>
      <c r="X286" s="2"/>
    </row>
    <row r="287" spans="1:24" ht="20.25" customHeight="1" hidden="1">
      <c r="A287" s="49" t="s">
        <v>40</v>
      </c>
      <c r="B287" s="21">
        <f t="shared" si="184"/>
        <v>1</v>
      </c>
      <c r="C287" s="19">
        <f t="shared" si="184"/>
        <v>4607</v>
      </c>
      <c r="D287" s="22" t="s">
        <v>14</v>
      </c>
      <c r="E287" s="21">
        <f t="shared" si="178"/>
        <v>1</v>
      </c>
      <c r="F287" s="21">
        <f t="shared" si="179"/>
        <v>4607</v>
      </c>
      <c r="G287" s="21" t="s">
        <v>14</v>
      </c>
      <c r="H287" s="24" t="s">
        <v>14</v>
      </c>
      <c r="I287" s="18">
        <f t="shared" si="180"/>
        <v>1</v>
      </c>
      <c r="J287" s="22">
        <f t="shared" si="181"/>
        <v>4607</v>
      </c>
      <c r="K287" s="21">
        <v>1</v>
      </c>
      <c r="L287" s="22">
        <v>4607</v>
      </c>
      <c r="M287" s="21" t="s">
        <v>14</v>
      </c>
      <c r="N287" s="24" t="s">
        <v>14</v>
      </c>
      <c r="O287" s="18" t="str">
        <f t="shared" si="182"/>
        <v>－</v>
      </c>
      <c r="P287" s="18" t="str">
        <f t="shared" si="183"/>
        <v>－</v>
      </c>
      <c r="Q287" s="21" t="s">
        <v>14</v>
      </c>
      <c r="R287" s="22" t="s">
        <v>14</v>
      </c>
      <c r="S287" s="21" t="s">
        <v>14</v>
      </c>
      <c r="T287" s="26" t="s">
        <v>14</v>
      </c>
      <c r="U287" s="97"/>
      <c r="V287" s="1"/>
      <c r="X287" s="2"/>
    </row>
    <row r="288" spans="1:24" ht="20.25" customHeight="1" hidden="1">
      <c r="A288" s="49" t="s">
        <v>41</v>
      </c>
      <c r="B288" s="21">
        <f t="shared" si="184"/>
        <v>1</v>
      </c>
      <c r="C288" s="19">
        <f t="shared" si="184"/>
        <v>3388</v>
      </c>
      <c r="D288" s="22" t="s">
        <v>14</v>
      </c>
      <c r="E288" s="21">
        <f t="shared" si="178"/>
        <v>1</v>
      </c>
      <c r="F288" s="21">
        <f t="shared" si="179"/>
        <v>3388</v>
      </c>
      <c r="G288" s="21" t="s">
        <v>14</v>
      </c>
      <c r="H288" s="24" t="s">
        <v>14</v>
      </c>
      <c r="I288" s="18">
        <f t="shared" si="180"/>
        <v>1</v>
      </c>
      <c r="J288" s="22">
        <f t="shared" si="181"/>
        <v>3388</v>
      </c>
      <c r="K288" s="21">
        <v>1</v>
      </c>
      <c r="L288" s="22">
        <v>3388</v>
      </c>
      <c r="M288" s="21" t="s">
        <v>14</v>
      </c>
      <c r="N288" s="24" t="s">
        <v>14</v>
      </c>
      <c r="O288" s="18" t="str">
        <f t="shared" si="182"/>
        <v>－</v>
      </c>
      <c r="P288" s="18" t="str">
        <f t="shared" si="183"/>
        <v>－</v>
      </c>
      <c r="Q288" s="21" t="s">
        <v>14</v>
      </c>
      <c r="R288" s="22" t="s">
        <v>14</v>
      </c>
      <c r="S288" s="21" t="s">
        <v>14</v>
      </c>
      <c r="T288" s="26" t="s">
        <v>14</v>
      </c>
      <c r="U288" s="97"/>
      <c r="V288" s="1"/>
      <c r="X288" s="2"/>
    </row>
    <row r="289" spans="1:24" ht="20.25" customHeight="1" hidden="1">
      <c r="A289" s="49" t="s">
        <v>42</v>
      </c>
      <c r="B289" s="21">
        <f t="shared" si="184"/>
        <v>1</v>
      </c>
      <c r="C289" s="19">
        <f t="shared" si="184"/>
        <v>3774</v>
      </c>
      <c r="D289" s="22" t="s">
        <v>14</v>
      </c>
      <c r="E289" s="21">
        <f t="shared" si="178"/>
        <v>1</v>
      </c>
      <c r="F289" s="21">
        <f t="shared" si="179"/>
        <v>3774</v>
      </c>
      <c r="G289" s="21" t="s">
        <v>14</v>
      </c>
      <c r="H289" s="24" t="s">
        <v>14</v>
      </c>
      <c r="I289" s="18">
        <f t="shared" si="180"/>
        <v>1</v>
      </c>
      <c r="J289" s="22">
        <f t="shared" si="181"/>
        <v>3774</v>
      </c>
      <c r="K289" s="21">
        <v>1</v>
      </c>
      <c r="L289" s="22">
        <v>3774</v>
      </c>
      <c r="M289" s="21" t="s">
        <v>14</v>
      </c>
      <c r="N289" s="24" t="s">
        <v>14</v>
      </c>
      <c r="O289" s="18" t="str">
        <f t="shared" si="182"/>
        <v>－</v>
      </c>
      <c r="P289" s="18" t="str">
        <f t="shared" si="183"/>
        <v>－</v>
      </c>
      <c r="Q289" s="21" t="s">
        <v>14</v>
      </c>
      <c r="R289" s="22" t="s">
        <v>14</v>
      </c>
      <c r="S289" s="21" t="s">
        <v>14</v>
      </c>
      <c r="T289" s="26" t="s">
        <v>14</v>
      </c>
      <c r="U289" s="97"/>
      <c r="V289" s="1"/>
      <c r="X289" s="2"/>
    </row>
    <row r="290" spans="1:24" ht="20.25" customHeight="1" hidden="1">
      <c r="A290" s="49" t="s">
        <v>43</v>
      </c>
      <c r="B290" s="21">
        <f t="shared" si="184"/>
        <v>2</v>
      </c>
      <c r="C290" s="19">
        <f t="shared" si="184"/>
        <v>7074</v>
      </c>
      <c r="D290" s="22" t="s">
        <v>14</v>
      </c>
      <c r="E290" s="21">
        <f t="shared" si="178"/>
        <v>2</v>
      </c>
      <c r="F290" s="21">
        <f t="shared" si="179"/>
        <v>7074</v>
      </c>
      <c r="G290" s="21" t="s">
        <v>14</v>
      </c>
      <c r="H290" s="24" t="s">
        <v>14</v>
      </c>
      <c r="I290" s="18">
        <f t="shared" si="180"/>
        <v>2</v>
      </c>
      <c r="J290" s="22">
        <f t="shared" si="181"/>
        <v>7074</v>
      </c>
      <c r="K290" s="21">
        <v>2</v>
      </c>
      <c r="L290" s="22">
        <f>4458+2616</f>
        <v>7074</v>
      </c>
      <c r="M290" s="21" t="s">
        <v>14</v>
      </c>
      <c r="N290" s="24" t="s">
        <v>14</v>
      </c>
      <c r="O290" s="18" t="str">
        <f t="shared" si="182"/>
        <v>－</v>
      </c>
      <c r="P290" s="18" t="str">
        <f t="shared" si="183"/>
        <v>－</v>
      </c>
      <c r="Q290" s="21" t="s">
        <v>14</v>
      </c>
      <c r="R290" s="22" t="s">
        <v>14</v>
      </c>
      <c r="S290" s="21" t="s">
        <v>14</v>
      </c>
      <c r="T290" s="26" t="s">
        <v>14</v>
      </c>
      <c r="U290" s="97"/>
      <c r="V290" s="1"/>
      <c r="X290" s="2"/>
    </row>
    <row r="291" spans="1:24" ht="20.25" customHeight="1" hidden="1">
      <c r="A291" s="49" t="s">
        <v>330</v>
      </c>
      <c r="B291" s="21">
        <f>SUM(E291,G291)</f>
        <v>7</v>
      </c>
      <c r="C291" s="19">
        <f>SUM(F291,H291)</f>
        <v>38006</v>
      </c>
      <c r="D291" s="22" t="s">
        <v>14</v>
      </c>
      <c r="E291" s="21">
        <f>SUM(E292:E297)</f>
        <v>7</v>
      </c>
      <c r="F291" s="21">
        <f>SUM(F292:F297)</f>
        <v>38006</v>
      </c>
      <c r="G291" s="21" t="s">
        <v>14</v>
      </c>
      <c r="H291" s="24" t="s">
        <v>14</v>
      </c>
      <c r="I291" s="18">
        <f>SUM(I292:I297)</f>
        <v>5</v>
      </c>
      <c r="J291" s="22">
        <f>SUM(J292:J297)</f>
        <v>30937</v>
      </c>
      <c r="K291" s="22">
        <f>SUM(K292:K297)</f>
        <v>5</v>
      </c>
      <c r="L291" s="22">
        <f>SUM(L292:L297)</f>
        <v>30937</v>
      </c>
      <c r="M291" s="21" t="s">
        <v>14</v>
      </c>
      <c r="N291" s="24" t="s">
        <v>14</v>
      </c>
      <c r="O291" s="18">
        <f>SUM(O292:O297)</f>
        <v>2</v>
      </c>
      <c r="P291" s="22">
        <f>SUM(P292:P297)</f>
        <v>7069</v>
      </c>
      <c r="Q291" s="22">
        <f>SUM(Q292:Q297)</f>
        <v>2</v>
      </c>
      <c r="R291" s="22">
        <f>SUM(R292:R297)</f>
        <v>7069</v>
      </c>
      <c r="S291" s="21" t="s">
        <v>14</v>
      </c>
      <c r="T291" s="26" t="s">
        <v>14</v>
      </c>
      <c r="U291" s="97"/>
      <c r="V291" s="1"/>
      <c r="X291" s="2"/>
    </row>
    <row r="292" spans="1:24" ht="20.25" customHeight="1" hidden="1">
      <c r="A292" s="49" t="s">
        <v>44</v>
      </c>
      <c r="B292" s="21">
        <f aca="true" t="shared" si="185" ref="B292:B297">SUM(E292,G292)</f>
        <v>1</v>
      </c>
      <c r="C292" s="19">
        <f aca="true" t="shared" si="186" ref="C292:C297">SUM(F292,H292)</f>
        <v>2969</v>
      </c>
      <c r="D292" s="22" t="s">
        <v>14</v>
      </c>
      <c r="E292" s="21">
        <f aca="true" t="shared" si="187" ref="E292:E297">SUM(K292,Q292)</f>
        <v>1</v>
      </c>
      <c r="F292" s="21">
        <f aca="true" t="shared" si="188" ref="F292:F297">SUM(L292,R292)</f>
        <v>2969</v>
      </c>
      <c r="G292" s="21" t="s">
        <v>14</v>
      </c>
      <c r="H292" s="24" t="s">
        <v>14</v>
      </c>
      <c r="I292" s="18">
        <f aca="true" t="shared" si="189" ref="I292:I297">IF(SUM(K292,M292)=0,"－",SUM(K292,M292))</f>
        <v>1</v>
      </c>
      <c r="J292" s="22">
        <f aca="true" t="shared" si="190" ref="J292:J297">IF(SUM(L292,N292)=0,"－",SUM(L292,N292))</f>
        <v>2969</v>
      </c>
      <c r="K292" s="22">
        <v>1</v>
      </c>
      <c r="L292" s="22">
        <v>2969</v>
      </c>
      <c r="M292" s="21" t="s">
        <v>14</v>
      </c>
      <c r="N292" s="24" t="s">
        <v>14</v>
      </c>
      <c r="O292" s="18" t="str">
        <f aca="true" t="shared" si="191" ref="O292:O297">IF(SUM(Q292,S292)=0,"－",SUM(Q292,S292))</f>
        <v>－</v>
      </c>
      <c r="P292" s="18" t="str">
        <f aca="true" t="shared" si="192" ref="P292:P297">IF(SUM(R292,T292)=0,"－",SUM(R292,T292))</f>
        <v>－</v>
      </c>
      <c r="Q292" s="22" t="s">
        <v>14</v>
      </c>
      <c r="R292" s="22" t="s">
        <v>14</v>
      </c>
      <c r="S292" s="21" t="s">
        <v>14</v>
      </c>
      <c r="T292" s="26" t="s">
        <v>14</v>
      </c>
      <c r="U292" s="97"/>
      <c r="V292" s="1"/>
      <c r="X292" s="2"/>
    </row>
    <row r="293" spans="1:24" ht="20.25" customHeight="1" hidden="1">
      <c r="A293" s="49" t="s">
        <v>45</v>
      </c>
      <c r="B293" s="21">
        <f t="shared" si="185"/>
        <v>1</v>
      </c>
      <c r="C293" s="19">
        <f t="shared" si="186"/>
        <v>3100</v>
      </c>
      <c r="D293" s="22" t="s">
        <v>14</v>
      </c>
      <c r="E293" s="21">
        <f t="shared" si="187"/>
        <v>1</v>
      </c>
      <c r="F293" s="21">
        <f t="shared" si="188"/>
        <v>3100</v>
      </c>
      <c r="G293" s="21" t="s">
        <v>14</v>
      </c>
      <c r="H293" s="24" t="s">
        <v>14</v>
      </c>
      <c r="I293" s="18" t="str">
        <f t="shared" si="189"/>
        <v>－</v>
      </c>
      <c r="J293" s="22" t="str">
        <f t="shared" si="190"/>
        <v>－</v>
      </c>
      <c r="K293" s="22" t="s">
        <v>14</v>
      </c>
      <c r="L293" s="22" t="s">
        <v>14</v>
      </c>
      <c r="M293" s="21" t="s">
        <v>14</v>
      </c>
      <c r="N293" s="24" t="s">
        <v>14</v>
      </c>
      <c r="O293" s="18">
        <f t="shared" si="191"/>
        <v>1</v>
      </c>
      <c r="P293" s="18">
        <f t="shared" si="192"/>
        <v>3100</v>
      </c>
      <c r="Q293" s="22">
        <v>1</v>
      </c>
      <c r="R293" s="22">
        <v>3100</v>
      </c>
      <c r="S293" s="21" t="s">
        <v>14</v>
      </c>
      <c r="T293" s="26" t="s">
        <v>14</v>
      </c>
      <c r="U293" s="97"/>
      <c r="V293" s="1"/>
      <c r="X293" s="2"/>
    </row>
    <row r="294" spans="1:24" ht="20.25" customHeight="1" hidden="1">
      <c r="A294" s="49" t="s">
        <v>46</v>
      </c>
      <c r="B294" s="21">
        <f t="shared" si="185"/>
        <v>1</v>
      </c>
      <c r="C294" s="19">
        <f t="shared" si="186"/>
        <v>14865</v>
      </c>
      <c r="D294" s="22" t="s">
        <v>14</v>
      </c>
      <c r="E294" s="21">
        <f t="shared" si="187"/>
        <v>1</v>
      </c>
      <c r="F294" s="21">
        <f t="shared" si="188"/>
        <v>14865</v>
      </c>
      <c r="G294" s="21" t="s">
        <v>14</v>
      </c>
      <c r="H294" s="24" t="s">
        <v>14</v>
      </c>
      <c r="I294" s="18">
        <f t="shared" si="189"/>
        <v>1</v>
      </c>
      <c r="J294" s="22">
        <f t="shared" si="190"/>
        <v>14865</v>
      </c>
      <c r="K294" s="22">
        <v>1</v>
      </c>
      <c r="L294" s="22">
        <v>14865</v>
      </c>
      <c r="M294" s="21" t="s">
        <v>14</v>
      </c>
      <c r="N294" s="24" t="s">
        <v>14</v>
      </c>
      <c r="O294" s="18" t="str">
        <f t="shared" si="191"/>
        <v>－</v>
      </c>
      <c r="P294" s="18" t="str">
        <f t="shared" si="192"/>
        <v>－</v>
      </c>
      <c r="Q294" s="22" t="s">
        <v>14</v>
      </c>
      <c r="R294" s="22" t="s">
        <v>14</v>
      </c>
      <c r="S294" s="21" t="s">
        <v>14</v>
      </c>
      <c r="T294" s="26" t="s">
        <v>14</v>
      </c>
      <c r="U294" s="97"/>
      <c r="V294" s="1"/>
      <c r="X294" s="2"/>
    </row>
    <row r="295" spans="1:24" ht="20.25" customHeight="1" hidden="1">
      <c r="A295" s="49" t="s">
        <v>47</v>
      </c>
      <c r="B295" s="21">
        <f t="shared" si="185"/>
        <v>1</v>
      </c>
      <c r="C295" s="19">
        <f t="shared" si="186"/>
        <v>2305</v>
      </c>
      <c r="D295" s="22" t="s">
        <v>14</v>
      </c>
      <c r="E295" s="21">
        <f t="shared" si="187"/>
        <v>1</v>
      </c>
      <c r="F295" s="21">
        <f t="shared" si="188"/>
        <v>2305</v>
      </c>
      <c r="G295" s="21" t="s">
        <v>14</v>
      </c>
      <c r="H295" s="24" t="s">
        <v>14</v>
      </c>
      <c r="I295" s="18">
        <f t="shared" si="189"/>
        <v>1</v>
      </c>
      <c r="J295" s="22">
        <f t="shared" si="190"/>
        <v>2305</v>
      </c>
      <c r="K295" s="22">
        <v>1</v>
      </c>
      <c r="L295" s="22">
        <v>2305</v>
      </c>
      <c r="M295" s="21" t="s">
        <v>14</v>
      </c>
      <c r="N295" s="24" t="s">
        <v>14</v>
      </c>
      <c r="O295" s="18" t="str">
        <f t="shared" si="191"/>
        <v>－</v>
      </c>
      <c r="P295" s="18" t="str">
        <f t="shared" si="192"/>
        <v>－</v>
      </c>
      <c r="Q295" s="22" t="s">
        <v>14</v>
      </c>
      <c r="R295" s="22" t="s">
        <v>14</v>
      </c>
      <c r="S295" s="21" t="s">
        <v>14</v>
      </c>
      <c r="T295" s="26" t="s">
        <v>14</v>
      </c>
      <c r="U295" s="97"/>
      <c r="V295" s="1"/>
      <c r="X295" s="2"/>
    </row>
    <row r="296" spans="1:24" ht="20.25" customHeight="1" hidden="1">
      <c r="A296" s="49" t="s">
        <v>48</v>
      </c>
      <c r="B296" s="21">
        <f t="shared" si="185"/>
        <v>1</v>
      </c>
      <c r="C296" s="19">
        <f t="shared" si="186"/>
        <v>3969</v>
      </c>
      <c r="D296" s="22" t="s">
        <v>14</v>
      </c>
      <c r="E296" s="21">
        <f t="shared" si="187"/>
        <v>1</v>
      </c>
      <c r="F296" s="21">
        <f t="shared" si="188"/>
        <v>3969</v>
      </c>
      <c r="G296" s="21" t="s">
        <v>14</v>
      </c>
      <c r="H296" s="24" t="s">
        <v>14</v>
      </c>
      <c r="I296" s="18" t="str">
        <f t="shared" si="189"/>
        <v>－</v>
      </c>
      <c r="J296" s="22" t="str">
        <f t="shared" si="190"/>
        <v>－</v>
      </c>
      <c r="K296" s="22" t="s">
        <v>14</v>
      </c>
      <c r="L296" s="22" t="s">
        <v>14</v>
      </c>
      <c r="M296" s="21" t="s">
        <v>14</v>
      </c>
      <c r="N296" s="24" t="s">
        <v>14</v>
      </c>
      <c r="O296" s="18">
        <f t="shared" si="191"/>
        <v>1</v>
      </c>
      <c r="P296" s="18">
        <f t="shared" si="192"/>
        <v>3969</v>
      </c>
      <c r="Q296" s="22">
        <v>1</v>
      </c>
      <c r="R296" s="22">
        <v>3969</v>
      </c>
      <c r="S296" s="21" t="s">
        <v>14</v>
      </c>
      <c r="T296" s="26" t="s">
        <v>14</v>
      </c>
      <c r="U296" s="97"/>
      <c r="V296" s="1"/>
      <c r="X296" s="2"/>
    </row>
    <row r="297" spans="1:24" ht="20.25" customHeight="1" hidden="1">
      <c r="A297" s="49" t="s">
        <v>49</v>
      </c>
      <c r="B297" s="21">
        <f t="shared" si="185"/>
        <v>2</v>
      </c>
      <c r="C297" s="19">
        <f t="shared" si="186"/>
        <v>10798</v>
      </c>
      <c r="D297" s="22" t="s">
        <v>14</v>
      </c>
      <c r="E297" s="21">
        <f t="shared" si="187"/>
        <v>2</v>
      </c>
      <c r="F297" s="21">
        <f t="shared" si="188"/>
        <v>10798</v>
      </c>
      <c r="G297" s="21" t="s">
        <v>14</v>
      </c>
      <c r="H297" s="24" t="s">
        <v>14</v>
      </c>
      <c r="I297" s="18">
        <f t="shared" si="189"/>
        <v>2</v>
      </c>
      <c r="J297" s="22">
        <f t="shared" si="190"/>
        <v>10798</v>
      </c>
      <c r="K297" s="22">
        <v>2</v>
      </c>
      <c r="L297" s="22">
        <f>2315+8483</f>
        <v>10798</v>
      </c>
      <c r="M297" s="21" t="s">
        <v>14</v>
      </c>
      <c r="N297" s="24" t="s">
        <v>14</v>
      </c>
      <c r="O297" s="18" t="str">
        <f t="shared" si="191"/>
        <v>－</v>
      </c>
      <c r="P297" s="18" t="str">
        <f t="shared" si="192"/>
        <v>－</v>
      </c>
      <c r="Q297" s="22" t="s">
        <v>14</v>
      </c>
      <c r="R297" s="22" t="s">
        <v>14</v>
      </c>
      <c r="S297" s="21" t="s">
        <v>14</v>
      </c>
      <c r="T297" s="26" t="s">
        <v>14</v>
      </c>
      <c r="U297" s="97"/>
      <c r="V297" s="1"/>
      <c r="X297" s="2"/>
    </row>
    <row r="298" spans="1:24" ht="20.25" customHeight="1" hidden="1">
      <c r="A298" s="49" t="s">
        <v>336</v>
      </c>
      <c r="B298" s="21">
        <f>SUM(E298,G298)</f>
        <v>5</v>
      </c>
      <c r="C298" s="19">
        <f aca="true" t="shared" si="193" ref="B298:C313">SUM(F298,H298)</f>
        <v>23205</v>
      </c>
      <c r="D298" s="22" t="s">
        <v>14</v>
      </c>
      <c r="E298" s="21">
        <f>SUM(E299:E302)</f>
        <v>5</v>
      </c>
      <c r="F298" s="21">
        <f>SUM(F299:F302)</f>
        <v>23205</v>
      </c>
      <c r="G298" s="21" t="s">
        <v>14</v>
      </c>
      <c r="H298" s="24" t="s">
        <v>14</v>
      </c>
      <c r="I298" s="18">
        <f>SUM(I299:I302)</f>
        <v>2</v>
      </c>
      <c r="J298" s="22">
        <f>SUM(J299:J302)</f>
        <v>15414</v>
      </c>
      <c r="K298" s="22">
        <f>SUM(K299:K302)</f>
        <v>2</v>
      </c>
      <c r="L298" s="22">
        <f>SUM(L299:L302)</f>
        <v>15414</v>
      </c>
      <c r="M298" s="21" t="s">
        <v>14</v>
      </c>
      <c r="N298" s="24" t="s">
        <v>14</v>
      </c>
      <c r="O298" s="18">
        <f>SUM(O299:O302)</f>
        <v>3</v>
      </c>
      <c r="P298" s="22">
        <f>SUM(P299:P302)</f>
        <v>7791</v>
      </c>
      <c r="Q298" s="22">
        <f>SUM(Q299:Q302)</f>
        <v>3</v>
      </c>
      <c r="R298" s="22">
        <f>SUM(R299:R302)</f>
        <v>7791</v>
      </c>
      <c r="S298" s="21" t="s">
        <v>14</v>
      </c>
      <c r="T298" s="26" t="s">
        <v>14</v>
      </c>
      <c r="U298" s="97"/>
      <c r="V298" s="1"/>
      <c r="X298" s="2"/>
    </row>
    <row r="299" spans="1:24" ht="20.25" customHeight="1" hidden="1">
      <c r="A299" s="49" t="s">
        <v>50</v>
      </c>
      <c r="B299" s="21">
        <f t="shared" si="193"/>
        <v>2</v>
      </c>
      <c r="C299" s="19">
        <f t="shared" si="193"/>
        <v>16210</v>
      </c>
      <c r="D299" s="22" t="s">
        <v>14</v>
      </c>
      <c r="E299" s="21">
        <f aca="true" t="shared" si="194" ref="E299:F302">SUM(K299,Q299)</f>
        <v>2</v>
      </c>
      <c r="F299" s="21">
        <f t="shared" si="194"/>
        <v>16210</v>
      </c>
      <c r="G299" s="21" t="s">
        <v>14</v>
      </c>
      <c r="H299" s="24" t="s">
        <v>14</v>
      </c>
      <c r="I299" s="18">
        <f aca="true" t="shared" si="195" ref="I299:J302">IF(SUM(K299,M299)=0,"－",SUM(K299,M299))</f>
        <v>1</v>
      </c>
      <c r="J299" s="22">
        <f t="shared" si="195"/>
        <v>13109</v>
      </c>
      <c r="K299" s="22">
        <v>1</v>
      </c>
      <c r="L299" s="22">
        <v>13109</v>
      </c>
      <c r="M299" s="21" t="s">
        <v>14</v>
      </c>
      <c r="N299" s="24" t="s">
        <v>14</v>
      </c>
      <c r="O299" s="18">
        <f aca="true" t="shared" si="196" ref="O299:P302">IF(SUM(Q299,S299)=0,"－",SUM(Q299,S299))</f>
        <v>1</v>
      </c>
      <c r="P299" s="18">
        <f t="shared" si="196"/>
        <v>3101</v>
      </c>
      <c r="Q299" s="22">
        <v>1</v>
      </c>
      <c r="R299" s="22">
        <v>3101</v>
      </c>
      <c r="S299" s="21" t="s">
        <v>14</v>
      </c>
      <c r="T299" s="26" t="s">
        <v>14</v>
      </c>
      <c r="U299" s="97"/>
      <c r="V299" s="1"/>
      <c r="X299" s="2"/>
    </row>
    <row r="300" spans="1:24" ht="20.25" customHeight="1" hidden="1">
      <c r="A300" s="49" t="s">
        <v>51</v>
      </c>
      <c r="B300" s="21">
        <f t="shared" si="193"/>
        <v>1</v>
      </c>
      <c r="C300" s="19">
        <f t="shared" si="193"/>
        <v>721</v>
      </c>
      <c r="D300" s="22" t="s">
        <v>14</v>
      </c>
      <c r="E300" s="21">
        <f t="shared" si="194"/>
        <v>1</v>
      </c>
      <c r="F300" s="21">
        <f t="shared" si="194"/>
        <v>721</v>
      </c>
      <c r="G300" s="21" t="s">
        <v>14</v>
      </c>
      <c r="H300" s="24" t="s">
        <v>14</v>
      </c>
      <c r="I300" s="18" t="str">
        <f t="shared" si="195"/>
        <v>－</v>
      </c>
      <c r="J300" s="22" t="str">
        <f t="shared" si="195"/>
        <v>－</v>
      </c>
      <c r="K300" s="22" t="s">
        <v>14</v>
      </c>
      <c r="L300" s="22" t="s">
        <v>14</v>
      </c>
      <c r="M300" s="21" t="s">
        <v>14</v>
      </c>
      <c r="N300" s="24" t="s">
        <v>14</v>
      </c>
      <c r="O300" s="18">
        <f t="shared" si="196"/>
        <v>1</v>
      </c>
      <c r="P300" s="18">
        <f t="shared" si="196"/>
        <v>721</v>
      </c>
      <c r="Q300" s="22">
        <v>1</v>
      </c>
      <c r="R300" s="22">
        <v>721</v>
      </c>
      <c r="S300" s="21" t="s">
        <v>14</v>
      </c>
      <c r="T300" s="26" t="s">
        <v>14</v>
      </c>
      <c r="U300" s="97"/>
      <c r="V300" s="1"/>
      <c r="X300" s="2"/>
    </row>
    <row r="301" spans="1:24" ht="20.25" customHeight="1" hidden="1">
      <c r="A301" s="49" t="s">
        <v>52</v>
      </c>
      <c r="B301" s="21">
        <f t="shared" si="193"/>
        <v>1</v>
      </c>
      <c r="C301" s="19">
        <f t="shared" si="193"/>
        <v>2305</v>
      </c>
      <c r="D301" s="22" t="s">
        <v>14</v>
      </c>
      <c r="E301" s="21">
        <f t="shared" si="194"/>
        <v>1</v>
      </c>
      <c r="F301" s="21">
        <f t="shared" si="194"/>
        <v>2305</v>
      </c>
      <c r="G301" s="21" t="s">
        <v>14</v>
      </c>
      <c r="H301" s="24" t="s">
        <v>14</v>
      </c>
      <c r="I301" s="18">
        <f t="shared" si="195"/>
        <v>1</v>
      </c>
      <c r="J301" s="22">
        <f t="shared" si="195"/>
        <v>2305</v>
      </c>
      <c r="K301" s="22">
        <v>1</v>
      </c>
      <c r="L301" s="22">
        <v>2305</v>
      </c>
      <c r="M301" s="21" t="s">
        <v>14</v>
      </c>
      <c r="N301" s="24" t="s">
        <v>14</v>
      </c>
      <c r="O301" s="18" t="str">
        <f t="shared" si="196"/>
        <v>－</v>
      </c>
      <c r="P301" s="18" t="str">
        <f t="shared" si="196"/>
        <v>－</v>
      </c>
      <c r="Q301" s="22" t="s">
        <v>14</v>
      </c>
      <c r="R301" s="22" t="s">
        <v>14</v>
      </c>
      <c r="S301" s="21" t="s">
        <v>14</v>
      </c>
      <c r="T301" s="26" t="s">
        <v>14</v>
      </c>
      <c r="U301" s="97"/>
      <c r="V301" s="1"/>
      <c r="X301" s="2"/>
    </row>
    <row r="302" spans="1:24" ht="20.25" customHeight="1" hidden="1">
      <c r="A302" s="49" t="s">
        <v>53</v>
      </c>
      <c r="B302" s="21">
        <f t="shared" si="193"/>
        <v>1</v>
      </c>
      <c r="C302" s="19">
        <f t="shared" si="193"/>
        <v>3969</v>
      </c>
      <c r="D302" s="22" t="s">
        <v>14</v>
      </c>
      <c r="E302" s="21">
        <f t="shared" si="194"/>
        <v>1</v>
      </c>
      <c r="F302" s="21">
        <f t="shared" si="194"/>
        <v>3969</v>
      </c>
      <c r="G302" s="21" t="s">
        <v>14</v>
      </c>
      <c r="H302" s="24" t="s">
        <v>14</v>
      </c>
      <c r="I302" s="18" t="str">
        <f t="shared" si="195"/>
        <v>－</v>
      </c>
      <c r="J302" s="22" t="str">
        <f t="shared" si="195"/>
        <v>－</v>
      </c>
      <c r="K302" s="22" t="s">
        <v>14</v>
      </c>
      <c r="L302" s="22" t="s">
        <v>14</v>
      </c>
      <c r="M302" s="21" t="s">
        <v>14</v>
      </c>
      <c r="N302" s="24" t="s">
        <v>14</v>
      </c>
      <c r="O302" s="18">
        <f t="shared" si="196"/>
        <v>1</v>
      </c>
      <c r="P302" s="18">
        <f t="shared" si="196"/>
        <v>3969</v>
      </c>
      <c r="Q302" s="22">
        <v>1</v>
      </c>
      <c r="R302" s="22">
        <v>3969</v>
      </c>
      <c r="S302" s="21" t="s">
        <v>14</v>
      </c>
      <c r="T302" s="26" t="s">
        <v>14</v>
      </c>
      <c r="U302" s="97"/>
      <c r="V302" s="1"/>
      <c r="X302" s="2"/>
    </row>
    <row r="303" spans="1:24" ht="20.25" customHeight="1" hidden="1">
      <c r="A303" s="49" t="s">
        <v>339</v>
      </c>
      <c r="B303" s="21">
        <f t="shared" si="193"/>
        <v>13</v>
      </c>
      <c r="C303" s="19">
        <f t="shared" si="193"/>
        <v>55783</v>
      </c>
      <c r="D303" s="22" t="s">
        <v>14</v>
      </c>
      <c r="E303" s="21">
        <f>SUM(E304:E313)</f>
        <v>13</v>
      </c>
      <c r="F303" s="21">
        <f>SUM(F304:F313)</f>
        <v>55783</v>
      </c>
      <c r="G303" s="21" t="s">
        <v>14</v>
      </c>
      <c r="H303" s="24" t="s">
        <v>14</v>
      </c>
      <c r="I303" s="18">
        <f>SUM(I304:I313)</f>
        <v>11</v>
      </c>
      <c r="J303" s="22">
        <f>SUM(J304:J313)</f>
        <v>48714</v>
      </c>
      <c r="K303" s="22">
        <f>SUM(K304:K313)</f>
        <v>11</v>
      </c>
      <c r="L303" s="22">
        <f>SUM(L304:L313)</f>
        <v>48714</v>
      </c>
      <c r="M303" s="21" t="s">
        <v>14</v>
      </c>
      <c r="N303" s="24" t="s">
        <v>14</v>
      </c>
      <c r="O303" s="18">
        <f>SUM(O304:O313)</f>
        <v>2</v>
      </c>
      <c r="P303" s="22">
        <f>SUM(P304:P313)</f>
        <v>7069</v>
      </c>
      <c r="Q303" s="22">
        <f>SUM(Q304:Q313)</f>
        <v>2</v>
      </c>
      <c r="R303" s="22">
        <f>SUM(R304:R313)</f>
        <v>7069</v>
      </c>
      <c r="S303" s="21" t="s">
        <v>14</v>
      </c>
      <c r="T303" s="26" t="s">
        <v>14</v>
      </c>
      <c r="U303" s="97"/>
      <c r="V303" s="1"/>
      <c r="X303" s="2"/>
    </row>
    <row r="304" spans="1:24" ht="20.25" customHeight="1" hidden="1">
      <c r="A304" s="49" t="s">
        <v>54</v>
      </c>
      <c r="B304" s="21">
        <f t="shared" si="193"/>
        <v>1</v>
      </c>
      <c r="C304" s="19">
        <f t="shared" si="193"/>
        <v>3100</v>
      </c>
      <c r="D304" s="22" t="s">
        <v>14</v>
      </c>
      <c r="E304" s="21">
        <f aca="true" t="shared" si="197" ref="E304:E313">SUM(K304,Q304)</f>
        <v>1</v>
      </c>
      <c r="F304" s="21">
        <f aca="true" t="shared" si="198" ref="F304:F313">SUM(L304,R304)</f>
        <v>3100</v>
      </c>
      <c r="G304" s="21" t="s">
        <v>14</v>
      </c>
      <c r="H304" s="24" t="s">
        <v>14</v>
      </c>
      <c r="I304" s="18" t="str">
        <f aca="true" t="shared" si="199" ref="I304:I313">IF(SUM(K304,M304)=0,"－",SUM(K304,M304))</f>
        <v>－</v>
      </c>
      <c r="J304" s="22" t="str">
        <f aca="true" t="shared" si="200" ref="J304:J313">IF(SUM(L304,N304)=0,"－",SUM(L304,N304))</f>
        <v>－</v>
      </c>
      <c r="K304" s="21" t="s">
        <v>14</v>
      </c>
      <c r="L304" s="22" t="s">
        <v>14</v>
      </c>
      <c r="M304" s="21" t="s">
        <v>14</v>
      </c>
      <c r="N304" s="24" t="s">
        <v>14</v>
      </c>
      <c r="O304" s="18">
        <f aca="true" t="shared" si="201" ref="O304:O313">IF(SUM(Q304,S304)=0,"－",SUM(Q304,S304))</f>
        <v>1</v>
      </c>
      <c r="P304" s="18">
        <f aca="true" t="shared" si="202" ref="P304:P313">IF(SUM(R304,T304)=0,"－",SUM(R304,T304))</f>
        <v>3100</v>
      </c>
      <c r="Q304" s="22">
        <v>1</v>
      </c>
      <c r="R304" s="22">
        <v>3100</v>
      </c>
      <c r="S304" s="21" t="s">
        <v>14</v>
      </c>
      <c r="T304" s="26" t="s">
        <v>14</v>
      </c>
      <c r="U304" s="97"/>
      <c r="V304" s="1"/>
      <c r="X304" s="2"/>
    </row>
    <row r="305" spans="1:24" ht="20.25" customHeight="1" hidden="1">
      <c r="A305" s="49" t="s">
        <v>55</v>
      </c>
      <c r="B305" s="21">
        <f t="shared" si="193"/>
        <v>1</v>
      </c>
      <c r="C305" s="19">
        <f t="shared" si="193"/>
        <v>14553</v>
      </c>
      <c r="D305" s="22" t="s">
        <v>14</v>
      </c>
      <c r="E305" s="21">
        <f t="shared" si="197"/>
        <v>1</v>
      </c>
      <c r="F305" s="21">
        <f t="shared" si="198"/>
        <v>14553</v>
      </c>
      <c r="G305" s="21" t="s">
        <v>14</v>
      </c>
      <c r="H305" s="24" t="s">
        <v>14</v>
      </c>
      <c r="I305" s="18">
        <f t="shared" si="199"/>
        <v>1</v>
      </c>
      <c r="J305" s="22">
        <f t="shared" si="200"/>
        <v>14553</v>
      </c>
      <c r="K305" s="21">
        <v>1</v>
      </c>
      <c r="L305" s="22">
        <v>14553</v>
      </c>
      <c r="M305" s="21" t="s">
        <v>14</v>
      </c>
      <c r="N305" s="24" t="s">
        <v>14</v>
      </c>
      <c r="O305" s="18" t="str">
        <f t="shared" si="201"/>
        <v>－</v>
      </c>
      <c r="P305" s="18" t="str">
        <f t="shared" si="202"/>
        <v>－</v>
      </c>
      <c r="Q305" s="21" t="s">
        <v>14</v>
      </c>
      <c r="R305" s="22" t="s">
        <v>14</v>
      </c>
      <c r="S305" s="21" t="s">
        <v>14</v>
      </c>
      <c r="T305" s="26" t="s">
        <v>14</v>
      </c>
      <c r="U305" s="97"/>
      <c r="V305" s="1"/>
      <c r="X305" s="2"/>
    </row>
    <row r="306" spans="1:24" ht="20.25" customHeight="1" hidden="1">
      <c r="A306" s="49" t="s">
        <v>56</v>
      </c>
      <c r="B306" s="21">
        <f t="shared" si="193"/>
        <v>1</v>
      </c>
      <c r="C306" s="19">
        <f t="shared" si="193"/>
        <v>4055</v>
      </c>
      <c r="D306" s="22" t="s">
        <v>14</v>
      </c>
      <c r="E306" s="21">
        <f t="shared" si="197"/>
        <v>1</v>
      </c>
      <c r="F306" s="21">
        <f t="shared" si="198"/>
        <v>4055</v>
      </c>
      <c r="G306" s="21" t="s">
        <v>14</v>
      </c>
      <c r="H306" s="24" t="s">
        <v>14</v>
      </c>
      <c r="I306" s="18">
        <f t="shared" si="199"/>
        <v>1</v>
      </c>
      <c r="J306" s="22">
        <f t="shared" si="200"/>
        <v>4055</v>
      </c>
      <c r="K306" s="21">
        <v>1</v>
      </c>
      <c r="L306" s="22">
        <v>4055</v>
      </c>
      <c r="M306" s="21" t="s">
        <v>14</v>
      </c>
      <c r="N306" s="24" t="s">
        <v>14</v>
      </c>
      <c r="O306" s="18" t="str">
        <f t="shared" si="201"/>
        <v>－</v>
      </c>
      <c r="P306" s="18" t="str">
        <f t="shared" si="202"/>
        <v>－</v>
      </c>
      <c r="Q306" s="21" t="s">
        <v>14</v>
      </c>
      <c r="R306" s="22" t="s">
        <v>14</v>
      </c>
      <c r="S306" s="21" t="s">
        <v>14</v>
      </c>
      <c r="T306" s="26" t="s">
        <v>14</v>
      </c>
      <c r="U306" s="97"/>
      <c r="V306" s="1"/>
      <c r="X306" s="2"/>
    </row>
    <row r="307" spans="1:24" ht="20.25" customHeight="1" hidden="1">
      <c r="A307" s="49" t="s">
        <v>57</v>
      </c>
      <c r="B307" s="21">
        <f t="shared" si="193"/>
        <v>1</v>
      </c>
      <c r="C307" s="19">
        <f t="shared" si="193"/>
        <v>2416</v>
      </c>
      <c r="D307" s="22" t="s">
        <v>14</v>
      </c>
      <c r="E307" s="21">
        <f t="shared" si="197"/>
        <v>1</v>
      </c>
      <c r="F307" s="21">
        <f t="shared" si="198"/>
        <v>2416</v>
      </c>
      <c r="G307" s="21" t="s">
        <v>14</v>
      </c>
      <c r="H307" s="24" t="s">
        <v>14</v>
      </c>
      <c r="I307" s="18">
        <f t="shared" si="199"/>
        <v>1</v>
      </c>
      <c r="J307" s="22">
        <f t="shared" si="200"/>
        <v>2416</v>
      </c>
      <c r="K307" s="21">
        <v>1</v>
      </c>
      <c r="L307" s="22">
        <v>2416</v>
      </c>
      <c r="M307" s="21" t="s">
        <v>14</v>
      </c>
      <c r="N307" s="24" t="s">
        <v>14</v>
      </c>
      <c r="O307" s="18" t="str">
        <f t="shared" si="201"/>
        <v>－</v>
      </c>
      <c r="P307" s="18" t="str">
        <f t="shared" si="202"/>
        <v>－</v>
      </c>
      <c r="Q307" s="21" t="s">
        <v>14</v>
      </c>
      <c r="R307" s="22" t="s">
        <v>14</v>
      </c>
      <c r="S307" s="21" t="s">
        <v>14</v>
      </c>
      <c r="T307" s="26" t="s">
        <v>14</v>
      </c>
      <c r="U307" s="97"/>
      <c r="V307" s="1"/>
      <c r="X307" s="2"/>
    </row>
    <row r="308" spans="1:24" ht="20.25" customHeight="1" hidden="1">
      <c r="A308" s="49" t="s">
        <v>10</v>
      </c>
      <c r="B308" s="21">
        <f t="shared" si="193"/>
        <v>2</v>
      </c>
      <c r="C308" s="19">
        <f t="shared" si="193"/>
        <v>6180</v>
      </c>
      <c r="D308" s="22" t="s">
        <v>14</v>
      </c>
      <c r="E308" s="21">
        <f t="shared" si="197"/>
        <v>2</v>
      </c>
      <c r="F308" s="21">
        <f t="shared" si="198"/>
        <v>6180</v>
      </c>
      <c r="G308" s="21" t="s">
        <v>14</v>
      </c>
      <c r="H308" s="24" t="s">
        <v>14</v>
      </c>
      <c r="I308" s="18">
        <f t="shared" si="199"/>
        <v>2</v>
      </c>
      <c r="J308" s="22">
        <f t="shared" si="200"/>
        <v>6180</v>
      </c>
      <c r="K308" s="21">
        <v>2</v>
      </c>
      <c r="L308" s="22">
        <f>2305+3875</f>
        <v>6180</v>
      </c>
      <c r="M308" s="21" t="s">
        <v>14</v>
      </c>
      <c r="N308" s="24" t="s">
        <v>14</v>
      </c>
      <c r="O308" s="18" t="str">
        <f t="shared" si="201"/>
        <v>－</v>
      </c>
      <c r="P308" s="18" t="str">
        <f t="shared" si="202"/>
        <v>－</v>
      </c>
      <c r="Q308" s="21" t="s">
        <v>14</v>
      </c>
      <c r="R308" s="22" t="s">
        <v>14</v>
      </c>
      <c r="S308" s="21" t="s">
        <v>14</v>
      </c>
      <c r="T308" s="26" t="s">
        <v>14</v>
      </c>
      <c r="U308" s="97"/>
      <c r="V308" s="1"/>
      <c r="X308" s="2"/>
    </row>
    <row r="309" spans="1:24" ht="20.25" customHeight="1" hidden="1">
      <c r="A309" s="49" t="s">
        <v>11</v>
      </c>
      <c r="B309" s="21">
        <f t="shared" si="193"/>
        <v>1</v>
      </c>
      <c r="C309" s="19">
        <f t="shared" si="193"/>
        <v>2768</v>
      </c>
      <c r="D309" s="22" t="s">
        <v>14</v>
      </c>
      <c r="E309" s="21">
        <f t="shared" si="197"/>
        <v>1</v>
      </c>
      <c r="F309" s="21">
        <f t="shared" si="198"/>
        <v>2768</v>
      </c>
      <c r="G309" s="21" t="s">
        <v>14</v>
      </c>
      <c r="H309" s="24" t="s">
        <v>14</v>
      </c>
      <c r="I309" s="18">
        <f t="shared" si="199"/>
        <v>1</v>
      </c>
      <c r="J309" s="22">
        <f t="shared" si="200"/>
        <v>2768</v>
      </c>
      <c r="K309" s="21">
        <v>1</v>
      </c>
      <c r="L309" s="22">
        <v>2768</v>
      </c>
      <c r="M309" s="21" t="s">
        <v>14</v>
      </c>
      <c r="N309" s="24" t="s">
        <v>14</v>
      </c>
      <c r="O309" s="18" t="str">
        <f t="shared" si="201"/>
        <v>－</v>
      </c>
      <c r="P309" s="18" t="str">
        <f t="shared" si="202"/>
        <v>－</v>
      </c>
      <c r="Q309" s="21" t="s">
        <v>14</v>
      </c>
      <c r="R309" s="22" t="s">
        <v>14</v>
      </c>
      <c r="S309" s="21" t="s">
        <v>14</v>
      </c>
      <c r="T309" s="26" t="s">
        <v>14</v>
      </c>
      <c r="U309" s="97"/>
      <c r="V309" s="1"/>
      <c r="X309" s="2"/>
    </row>
    <row r="310" spans="1:24" ht="20.25" customHeight="1" hidden="1">
      <c r="A310" s="49" t="s">
        <v>58</v>
      </c>
      <c r="B310" s="21">
        <f t="shared" si="193"/>
        <v>1</v>
      </c>
      <c r="C310" s="19">
        <f t="shared" si="193"/>
        <v>3969</v>
      </c>
      <c r="D310" s="22" t="s">
        <v>14</v>
      </c>
      <c r="E310" s="21">
        <f t="shared" si="197"/>
        <v>1</v>
      </c>
      <c r="F310" s="21">
        <f t="shared" si="198"/>
        <v>3969</v>
      </c>
      <c r="G310" s="21" t="s">
        <v>14</v>
      </c>
      <c r="H310" s="24" t="s">
        <v>14</v>
      </c>
      <c r="I310" s="18" t="str">
        <f t="shared" si="199"/>
        <v>－</v>
      </c>
      <c r="J310" s="22" t="str">
        <f t="shared" si="200"/>
        <v>－</v>
      </c>
      <c r="K310" s="21" t="s">
        <v>14</v>
      </c>
      <c r="L310" s="22" t="s">
        <v>14</v>
      </c>
      <c r="M310" s="21" t="s">
        <v>14</v>
      </c>
      <c r="N310" s="24" t="s">
        <v>14</v>
      </c>
      <c r="O310" s="18">
        <f t="shared" si="201"/>
        <v>1</v>
      </c>
      <c r="P310" s="18">
        <f t="shared" si="202"/>
        <v>3969</v>
      </c>
      <c r="Q310" s="21">
        <v>1</v>
      </c>
      <c r="R310" s="22">
        <v>3969</v>
      </c>
      <c r="S310" s="21" t="s">
        <v>14</v>
      </c>
      <c r="T310" s="26" t="s">
        <v>14</v>
      </c>
      <c r="U310" s="97"/>
      <c r="V310" s="1"/>
      <c r="X310" s="2"/>
    </row>
    <row r="311" spans="1:24" ht="20.25" customHeight="1" hidden="1">
      <c r="A311" s="49" t="s">
        <v>59</v>
      </c>
      <c r="B311" s="21">
        <f t="shared" si="193"/>
        <v>1</v>
      </c>
      <c r="C311" s="19">
        <f t="shared" si="193"/>
        <v>4607</v>
      </c>
      <c r="D311" s="22" t="s">
        <v>14</v>
      </c>
      <c r="E311" s="21">
        <f t="shared" si="197"/>
        <v>1</v>
      </c>
      <c r="F311" s="21">
        <f t="shared" si="198"/>
        <v>4607</v>
      </c>
      <c r="G311" s="21" t="s">
        <v>14</v>
      </c>
      <c r="H311" s="24" t="s">
        <v>14</v>
      </c>
      <c r="I311" s="18">
        <f t="shared" si="199"/>
        <v>1</v>
      </c>
      <c r="J311" s="22">
        <f t="shared" si="200"/>
        <v>4607</v>
      </c>
      <c r="K311" s="21">
        <v>1</v>
      </c>
      <c r="L311" s="22">
        <v>4607</v>
      </c>
      <c r="M311" s="21" t="s">
        <v>14</v>
      </c>
      <c r="N311" s="24" t="s">
        <v>14</v>
      </c>
      <c r="O311" s="18" t="str">
        <f t="shared" si="201"/>
        <v>－</v>
      </c>
      <c r="P311" s="18" t="str">
        <f t="shared" si="202"/>
        <v>－</v>
      </c>
      <c r="Q311" s="21" t="s">
        <v>14</v>
      </c>
      <c r="R311" s="22" t="s">
        <v>14</v>
      </c>
      <c r="S311" s="21" t="s">
        <v>14</v>
      </c>
      <c r="T311" s="26" t="s">
        <v>14</v>
      </c>
      <c r="U311" s="97"/>
      <c r="V311" s="1"/>
      <c r="X311" s="2"/>
    </row>
    <row r="312" spans="1:24" ht="20.25" customHeight="1" hidden="1">
      <c r="A312" s="49" t="s">
        <v>60</v>
      </c>
      <c r="B312" s="21">
        <f t="shared" si="193"/>
        <v>1</v>
      </c>
      <c r="C312" s="19">
        <f t="shared" si="193"/>
        <v>3388</v>
      </c>
      <c r="D312" s="22" t="s">
        <v>14</v>
      </c>
      <c r="E312" s="21">
        <f t="shared" si="197"/>
        <v>1</v>
      </c>
      <c r="F312" s="21">
        <f t="shared" si="198"/>
        <v>3388</v>
      </c>
      <c r="G312" s="21" t="s">
        <v>14</v>
      </c>
      <c r="H312" s="24" t="s">
        <v>14</v>
      </c>
      <c r="I312" s="18">
        <f t="shared" si="199"/>
        <v>1</v>
      </c>
      <c r="J312" s="22">
        <f t="shared" si="200"/>
        <v>3388</v>
      </c>
      <c r="K312" s="21">
        <v>1</v>
      </c>
      <c r="L312" s="22">
        <v>3388</v>
      </c>
      <c r="M312" s="21" t="s">
        <v>14</v>
      </c>
      <c r="N312" s="24" t="s">
        <v>14</v>
      </c>
      <c r="O312" s="18" t="str">
        <f t="shared" si="201"/>
        <v>－</v>
      </c>
      <c r="P312" s="18" t="str">
        <f t="shared" si="202"/>
        <v>－</v>
      </c>
      <c r="Q312" s="21" t="s">
        <v>14</v>
      </c>
      <c r="R312" s="22" t="s">
        <v>14</v>
      </c>
      <c r="S312" s="21" t="s">
        <v>14</v>
      </c>
      <c r="T312" s="26" t="s">
        <v>14</v>
      </c>
      <c r="U312" s="97"/>
      <c r="V312" s="1"/>
      <c r="X312" s="2"/>
    </row>
    <row r="313" spans="1:24" ht="20.25" customHeight="1" hidden="1">
      <c r="A313" s="49" t="s">
        <v>61</v>
      </c>
      <c r="B313" s="21">
        <f t="shared" si="193"/>
        <v>3</v>
      </c>
      <c r="C313" s="19">
        <f t="shared" si="193"/>
        <v>10747</v>
      </c>
      <c r="D313" s="22" t="s">
        <v>14</v>
      </c>
      <c r="E313" s="21">
        <f t="shared" si="197"/>
        <v>3</v>
      </c>
      <c r="F313" s="21">
        <f t="shared" si="198"/>
        <v>10747</v>
      </c>
      <c r="G313" s="21" t="s">
        <v>14</v>
      </c>
      <c r="H313" s="24" t="s">
        <v>14</v>
      </c>
      <c r="I313" s="18">
        <f t="shared" si="199"/>
        <v>3</v>
      </c>
      <c r="J313" s="22">
        <f t="shared" si="200"/>
        <v>10747</v>
      </c>
      <c r="K313" s="21">
        <v>3</v>
      </c>
      <c r="L313" s="22">
        <f>3673+4458+2616</f>
        <v>10747</v>
      </c>
      <c r="M313" s="21" t="s">
        <v>14</v>
      </c>
      <c r="N313" s="24" t="s">
        <v>14</v>
      </c>
      <c r="O313" s="18" t="str">
        <f t="shared" si="201"/>
        <v>－</v>
      </c>
      <c r="P313" s="18" t="str">
        <f t="shared" si="202"/>
        <v>－</v>
      </c>
      <c r="Q313" s="21" t="s">
        <v>14</v>
      </c>
      <c r="R313" s="22" t="s">
        <v>14</v>
      </c>
      <c r="S313" s="21" t="s">
        <v>14</v>
      </c>
      <c r="T313" s="26" t="s">
        <v>14</v>
      </c>
      <c r="U313" s="97"/>
      <c r="V313" s="1"/>
      <c r="X313" s="2"/>
    </row>
    <row r="314" spans="1:24" ht="20.25" customHeight="1" hidden="1">
      <c r="A314" s="49" t="s">
        <v>348</v>
      </c>
      <c r="B314" s="21">
        <f aca="true" t="shared" si="203" ref="B314:B319">SUM(E314,G314)</f>
        <v>6</v>
      </c>
      <c r="C314" s="19">
        <f aca="true" t="shared" si="204" ref="C314:C319">SUM(F314,H314)</f>
        <v>33932</v>
      </c>
      <c r="D314" s="22" t="s">
        <v>14</v>
      </c>
      <c r="E314" s="21">
        <f>SUM(E315:E319)</f>
        <v>6</v>
      </c>
      <c r="F314" s="21">
        <f>SUM(F315:F319)</f>
        <v>33932</v>
      </c>
      <c r="G314" s="21" t="s">
        <v>14</v>
      </c>
      <c r="H314" s="24" t="s">
        <v>14</v>
      </c>
      <c r="I314" s="18">
        <f>SUM(I315:I319)</f>
        <v>3</v>
      </c>
      <c r="J314" s="22">
        <f>SUM(J315:J319)</f>
        <v>21609</v>
      </c>
      <c r="K314" s="22">
        <f>SUM(K315:K319)</f>
        <v>3</v>
      </c>
      <c r="L314" s="22">
        <f>SUM(L315:L319)</f>
        <v>21609</v>
      </c>
      <c r="M314" s="21" t="s">
        <v>14</v>
      </c>
      <c r="N314" s="24" t="s">
        <v>14</v>
      </c>
      <c r="O314" s="18">
        <f>SUM(O315:O319)</f>
        <v>3</v>
      </c>
      <c r="P314" s="22">
        <f>SUM(P315:P319)</f>
        <v>12323</v>
      </c>
      <c r="Q314" s="21">
        <f>SUM(Q315:Q319)</f>
        <v>3</v>
      </c>
      <c r="R314" s="22">
        <f>SUM(R315:R319)</f>
        <v>12323</v>
      </c>
      <c r="S314" s="21" t="s">
        <v>14</v>
      </c>
      <c r="T314" s="26" t="s">
        <v>14</v>
      </c>
      <c r="U314" s="97"/>
      <c r="V314" s="1"/>
      <c r="X314" s="2"/>
    </row>
    <row r="315" spans="1:24" ht="20.25" customHeight="1" hidden="1">
      <c r="A315" s="49" t="s">
        <v>62</v>
      </c>
      <c r="B315" s="21">
        <f t="shared" si="203"/>
        <v>1</v>
      </c>
      <c r="C315" s="19">
        <f t="shared" si="204"/>
        <v>2968</v>
      </c>
      <c r="D315" s="22" t="s">
        <v>14</v>
      </c>
      <c r="E315" s="21">
        <f aca="true" t="shared" si="205" ref="E315:F319">SUM(K315,Q315)</f>
        <v>1</v>
      </c>
      <c r="F315" s="21">
        <f t="shared" si="205"/>
        <v>2968</v>
      </c>
      <c r="G315" s="21" t="s">
        <v>14</v>
      </c>
      <c r="H315" s="24" t="s">
        <v>14</v>
      </c>
      <c r="I315" s="18">
        <f aca="true" t="shared" si="206" ref="I315:J319">IF(SUM(K315,M315)=0,"－",SUM(K315,M315))</f>
        <v>1</v>
      </c>
      <c r="J315" s="22">
        <f t="shared" si="206"/>
        <v>2968</v>
      </c>
      <c r="K315" s="21">
        <v>1</v>
      </c>
      <c r="L315" s="22">
        <v>2968</v>
      </c>
      <c r="M315" s="21" t="s">
        <v>14</v>
      </c>
      <c r="N315" s="24" t="s">
        <v>14</v>
      </c>
      <c r="O315" s="18" t="str">
        <f aca="true" t="shared" si="207" ref="O315:P319">IF(SUM(Q315,S315)=0,"－",SUM(Q315,S315))</f>
        <v>－</v>
      </c>
      <c r="P315" s="18" t="str">
        <f t="shared" si="207"/>
        <v>－</v>
      </c>
      <c r="Q315" s="21" t="s">
        <v>14</v>
      </c>
      <c r="R315" s="22" t="s">
        <v>14</v>
      </c>
      <c r="S315" s="21" t="s">
        <v>14</v>
      </c>
      <c r="T315" s="26" t="s">
        <v>14</v>
      </c>
      <c r="U315" s="97"/>
      <c r="V315" s="1"/>
      <c r="X315" s="2"/>
    </row>
    <row r="316" spans="1:24" ht="20.25" customHeight="1" hidden="1">
      <c r="A316" s="49" t="s">
        <v>63</v>
      </c>
      <c r="B316" s="21">
        <f t="shared" si="203"/>
        <v>2</v>
      </c>
      <c r="C316" s="19">
        <f t="shared" si="204"/>
        <v>19437</v>
      </c>
      <c r="D316" s="22" t="s">
        <v>14</v>
      </c>
      <c r="E316" s="21">
        <f t="shared" si="205"/>
        <v>2</v>
      </c>
      <c r="F316" s="21">
        <f t="shared" si="205"/>
        <v>19437</v>
      </c>
      <c r="G316" s="21" t="s">
        <v>14</v>
      </c>
      <c r="H316" s="24" t="s">
        <v>14</v>
      </c>
      <c r="I316" s="18">
        <f t="shared" si="206"/>
        <v>1</v>
      </c>
      <c r="J316" s="22">
        <f t="shared" si="206"/>
        <v>16336</v>
      </c>
      <c r="K316" s="21">
        <v>1</v>
      </c>
      <c r="L316" s="22">
        <v>16336</v>
      </c>
      <c r="M316" s="21" t="s">
        <v>14</v>
      </c>
      <c r="N316" s="24" t="s">
        <v>14</v>
      </c>
      <c r="O316" s="18">
        <f t="shared" si="207"/>
        <v>1</v>
      </c>
      <c r="P316" s="18">
        <f t="shared" si="207"/>
        <v>3101</v>
      </c>
      <c r="Q316" s="21">
        <v>1</v>
      </c>
      <c r="R316" s="22">
        <v>3101</v>
      </c>
      <c r="S316" s="21" t="s">
        <v>14</v>
      </c>
      <c r="T316" s="26" t="s">
        <v>14</v>
      </c>
      <c r="U316" s="97"/>
      <c r="V316" s="1"/>
      <c r="X316" s="2"/>
    </row>
    <row r="317" spans="1:24" ht="20.25" customHeight="1" hidden="1">
      <c r="A317" s="49" t="s">
        <v>64</v>
      </c>
      <c r="B317" s="21">
        <f t="shared" si="203"/>
        <v>1</v>
      </c>
      <c r="C317" s="19">
        <f t="shared" si="204"/>
        <v>2305</v>
      </c>
      <c r="D317" s="22" t="s">
        <v>14</v>
      </c>
      <c r="E317" s="21">
        <f t="shared" si="205"/>
        <v>1</v>
      </c>
      <c r="F317" s="21">
        <f t="shared" si="205"/>
        <v>2305</v>
      </c>
      <c r="G317" s="21" t="s">
        <v>14</v>
      </c>
      <c r="H317" s="24" t="s">
        <v>14</v>
      </c>
      <c r="I317" s="18">
        <f t="shared" si="206"/>
        <v>1</v>
      </c>
      <c r="J317" s="22">
        <f t="shared" si="206"/>
        <v>2305</v>
      </c>
      <c r="K317" s="21">
        <v>1</v>
      </c>
      <c r="L317" s="22">
        <v>2305</v>
      </c>
      <c r="M317" s="21" t="s">
        <v>14</v>
      </c>
      <c r="N317" s="24" t="s">
        <v>14</v>
      </c>
      <c r="O317" s="18" t="str">
        <f t="shared" si="207"/>
        <v>－</v>
      </c>
      <c r="P317" s="18" t="str">
        <f t="shared" si="207"/>
        <v>－</v>
      </c>
      <c r="Q317" s="21" t="s">
        <v>14</v>
      </c>
      <c r="R317" s="22" t="s">
        <v>14</v>
      </c>
      <c r="S317" s="21" t="s">
        <v>14</v>
      </c>
      <c r="T317" s="26" t="s">
        <v>14</v>
      </c>
      <c r="U317" s="97"/>
      <c r="V317" s="1"/>
      <c r="X317" s="2"/>
    </row>
    <row r="318" spans="1:24" ht="20.25" customHeight="1" hidden="1">
      <c r="A318" s="49" t="s">
        <v>65</v>
      </c>
      <c r="B318" s="21">
        <f t="shared" si="203"/>
        <v>1</v>
      </c>
      <c r="C318" s="19">
        <f t="shared" si="204"/>
        <v>3969</v>
      </c>
      <c r="D318" s="22" t="s">
        <v>14</v>
      </c>
      <c r="E318" s="21">
        <f t="shared" si="205"/>
        <v>1</v>
      </c>
      <c r="F318" s="21">
        <f t="shared" si="205"/>
        <v>3969</v>
      </c>
      <c r="G318" s="21" t="s">
        <v>14</v>
      </c>
      <c r="H318" s="24" t="s">
        <v>14</v>
      </c>
      <c r="I318" s="18" t="str">
        <f t="shared" si="206"/>
        <v>－</v>
      </c>
      <c r="J318" s="22" t="str">
        <f t="shared" si="206"/>
        <v>－</v>
      </c>
      <c r="K318" s="21" t="s">
        <v>14</v>
      </c>
      <c r="L318" s="22" t="s">
        <v>14</v>
      </c>
      <c r="M318" s="21" t="s">
        <v>14</v>
      </c>
      <c r="N318" s="24" t="s">
        <v>14</v>
      </c>
      <c r="O318" s="18">
        <f t="shared" si="207"/>
        <v>1</v>
      </c>
      <c r="P318" s="18">
        <f t="shared" si="207"/>
        <v>3969</v>
      </c>
      <c r="Q318" s="21">
        <v>1</v>
      </c>
      <c r="R318" s="22">
        <v>3969</v>
      </c>
      <c r="S318" s="21" t="s">
        <v>14</v>
      </c>
      <c r="T318" s="26" t="s">
        <v>14</v>
      </c>
      <c r="U318" s="97"/>
      <c r="V318" s="1"/>
      <c r="X318" s="2"/>
    </row>
    <row r="319" spans="1:24" ht="20.25" customHeight="1" hidden="1">
      <c r="A319" s="49" t="s">
        <v>66</v>
      </c>
      <c r="B319" s="21">
        <f t="shared" si="203"/>
        <v>1</v>
      </c>
      <c r="C319" s="19">
        <f t="shared" si="204"/>
        <v>5253</v>
      </c>
      <c r="D319" s="22" t="s">
        <v>14</v>
      </c>
      <c r="E319" s="21">
        <f t="shared" si="205"/>
        <v>1</v>
      </c>
      <c r="F319" s="21">
        <f t="shared" si="205"/>
        <v>5253</v>
      </c>
      <c r="G319" s="21" t="s">
        <v>14</v>
      </c>
      <c r="H319" s="24" t="s">
        <v>14</v>
      </c>
      <c r="I319" s="18" t="str">
        <f t="shared" si="206"/>
        <v>－</v>
      </c>
      <c r="J319" s="22" t="str">
        <f t="shared" si="206"/>
        <v>－</v>
      </c>
      <c r="K319" s="21" t="s">
        <v>14</v>
      </c>
      <c r="L319" s="22" t="s">
        <v>14</v>
      </c>
      <c r="M319" s="21" t="s">
        <v>14</v>
      </c>
      <c r="N319" s="24" t="s">
        <v>14</v>
      </c>
      <c r="O319" s="18">
        <f t="shared" si="207"/>
        <v>1</v>
      </c>
      <c r="P319" s="18">
        <f t="shared" si="207"/>
        <v>5253</v>
      </c>
      <c r="Q319" s="21">
        <v>1</v>
      </c>
      <c r="R319" s="22">
        <v>5253</v>
      </c>
      <c r="S319" s="21" t="s">
        <v>14</v>
      </c>
      <c r="T319" s="26" t="s">
        <v>14</v>
      </c>
      <c r="U319" s="97"/>
      <c r="V319" s="1"/>
      <c r="X319" s="2"/>
    </row>
    <row r="320" spans="1:24" ht="20.25" customHeight="1" hidden="1">
      <c r="A320" s="49" t="s">
        <v>355</v>
      </c>
      <c r="B320" s="21">
        <f aca="true" t="shared" si="208" ref="B320:C324">SUM(E320,G320)</f>
        <v>5</v>
      </c>
      <c r="C320" s="19">
        <f t="shared" si="208"/>
        <v>25036</v>
      </c>
      <c r="D320" s="22" t="s">
        <v>14</v>
      </c>
      <c r="E320" s="21">
        <f>SUM(E321:E324)</f>
        <v>5</v>
      </c>
      <c r="F320" s="21">
        <f>SUM(F321:F324)</f>
        <v>25036</v>
      </c>
      <c r="G320" s="21" t="s">
        <v>14</v>
      </c>
      <c r="H320" s="24" t="s">
        <v>14</v>
      </c>
      <c r="I320" s="18">
        <f>SUM(I321:I324)</f>
        <v>2</v>
      </c>
      <c r="J320" s="22">
        <f>SUM(J321:J324)</f>
        <v>17548</v>
      </c>
      <c r="K320" s="22">
        <f>SUM(K321:K324)</f>
        <v>2</v>
      </c>
      <c r="L320" s="22">
        <f>SUM(L321:L324)</f>
        <v>17548</v>
      </c>
      <c r="M320" s="21" t="s">
        <v>14</v>
      </c>
      <c r="N320" s="24" t="s">
        <v>14</v>
      </c>
      <c r="O320" s="18">
        <f>SUM(O321:O324)</f>
        <v>3</v>
      </c>
      <c r="P320" s="22">
        <f>SUM(P321:P324)</f>
        <v>7488</v>
      </c>
      <c r="Q320" s="22">
        <f>SUM(Q321:Q324)</f>
        <v>3</v>
      </c>
      <c r="R320" s="22">
        <f>SUM(R321:R324)</f>
        <v>7488</v>
      </c>
      <c r="S320" s="21" t="s">
        <v>14</v>
      </c>
      <c r="T320" s="26" t="s">
        <v>14</v>
      </c>
      <c r="U320" s="97"/>
      <c r="V320" s="1"/>
      <c r="X320" s="2"/>
    </row>
    <row r="321" spans="1:24" ht="20.25" customHeight="1" hidden="1">
      <c r="A321" s="49" t="s">
        <v>67</v>
      </c>
      <c r="B321" s="21">
        <f t="shared" si="208"/>
        <v>2</v>
      </c>
      <c r="C321" s="19">
        <f t="shared" si="208"/>
        <v>3519</v>
      </c>
      <c r="D321" s="22" t="s">
        <v>14</v>
      </c>
      <c r="E321" s="21">
        <f aca="true" t="shared" si="209" ref="E321:F324">SUM(K321,Q321)</f>
        <v>2</v>
      </c>
      <c r="F321" s="21">
        <f t="shared" si="209"/>
        <v>3519</v>
      </c>
      <c r="G321" s="21" t="s">
        <v>14</v>
      </c>
      <c r="H321" s="24" t="s">
        <v>14</v>
      </c>
      <c r="I321" s="18" t="str">
        <f aca="true" t="shared" si="210" ref="I321:J324">IF(SUM(K321,M321)=0,"－",SUM(K321,M321))</f>
        <v>－</v>
      </c>
      <c r="J321" s="22" t="str">
        <f t="shared" si="210"/>
        <v>－</v>
      </c>
      <c r="K321" s="21" t="s">
        <v>14</v>
      </c>
      <c r="L321" s="22" t="s">
        <v>14</v>
      </c>
      <c r="M321" s="21" t="s">
        <v>14</v>
      </c>
      <c r="N321" s="24" t="s">
        <v>14</v>
      </c>
      <c r="O321" s="18">
        <f aca="true" t="shared" si="211" ref="O321:P324">IF(SUM(Q321,S321)=0,"－",SUM(Q321,S321))</f>
        <v>2</v>
      </c>
      <c r="P321" s="18">
        <f t="shared" si="211"/>
        <v>3519</v>
      </c>
      <c r="Q321" s="21">
        <v>2</v>
      </c>
      <c r="R321" s="22">
        <f>3100+419</f>
        <v>3519</v>
      </c>
      <c r="S321" s="21" t="s">
        <v>14</v>
      </c>
      <c r="T321" s="26" t="s">
        <v>14</v>
      </c>
      <c r="U321" s="97"/>
      <c r="V321" s="1"/>
      <c r="X321" s="2"/>
    </row>
    <row r="322" spans="1:24" ht="20.25" customHeight="1" hidden="1">
      <c r="A322" s="49" t="s">
        <v>68</v>
      </c>
      <c r="B322" s="21">
        <f t="shared" si="208"/>
        <v>1</v>
      </c>
      <c r="C322" s="19">
        <f t="shared" si="208"/>
        <v>15243</v>
      </c>
      <c r="D322" s="22" t="s">
        <v>14</v>
      </c>
      <c r="E322" s="21">
        <f t="shared" si="209"/>
        <v>1</v>
      </c>
      <c r="F322" s="21">
        <f t="shared" si="209"/>
        <v>15243</v>
      </c>
      <c r="G322" s="21" t="s">
        <v>14</v>
      </c>
      <c r="H322" s="24" t="s">
        <v>14</v>
      </c>
      <c r="I322" s="18">
        <f t="shared" si="210"/>
        <v>1</v>
      </c>
      <c r="J322" s="22">
        <f t="shared" si="210"/>
        <v>15243</v>
      </c>
      <c r="K322" s="21">
        <v>1</v>
      </c>
      <c r="L322" s="22">
        <v>15243</v>
      </c>
      <c r="M322" s="21" t="s">
        <v>14</v>
      </c>
      <c r="N322" s="24" t="s">
        <v>14</v>
      </c>
      <c r="O322" s="18" t="str">
        <f t="shared" si="211"/>
        <v>－</v>
      </c>
      <c r="P322" s="18" t="str">
        <f t="shared" si="211"/>
        <v>－</v>
      </c>
      <c r="Q322" s="21"/>
      <c r="R322" s="22"/>
      <c r="S322" s="21" t="s">
        <v>14</v>
      </c>
      <c r="T322" s="26" t="s">
        <v>14</v>
      </c>
      <c r="U322" s="97"/>
      <c r="V322" s="1"/>
      <c r="X322" s="2"/>
    </row>
    <row r="323" spans="1:24" ht="20.25" customHeight="1" hidden="1">
      <c r="A323" s="49" t="s">
        <v>69</v>
      </c>
      <c r="B323" s="21">
        <f t="shared" si="208"/>
        <v>1</v>
      </c>
      <c r="C323" s="19">
        <f t="shared" si="208"/>
        <v>2305</v>
      </c>
      <c r="D323" s="22" t="s">
        <v>14</v>
      </c>
      <c r="E323" s="21">
        <f t="shared" si="209"/>
        <v>1</v>
      </c>
      <c r="F323" s="21">
        <f t="shared" si="209"/>
        <v>2305</v>
      </c>
      <c r="G323" s="21" t="s">
        <v>14</v>
      </c>
      <c r="H323" s="24" t="s">
        <v>14</v>
      </c>
      <c r="I323" s="18">
        <f t="shared" si="210"/>
        <v>1</v>
      </c>
      <c r="J323" s="22">
        <f t="shared" si="210"/>
        <v>2305</v>
      </c>
      <c r="K323" s="21">
        <v>1</v>
      </c>
      <c r="L323" s="22">
        <v>2305</v>
      </c>
      <c r="M323" s="21" t="s">
        <v>14</v>
      </c>
      <c r="N323" s="24" t="s">
        <v>14</v>
      </c>
      <c r="O323" s="18" t="str">
        <f t="shared" si="211"/>
        <v>－</v>
      </c>
      <c r="P323" s="18" t="str">
        <f t="shared" si="211"/>
        <v>－</v>
      </c>
      <c r="Q323" s="21" t="s">
        <v>14</v>
      </c>
      <c r="R323" s="22" t="s">
        <v>14</v>
      </c>
      <c r="S323" s="21" t="s">
        <v>14</v>
      </c>
      <c r="T323" s="26" t="s">
        <v>14</v>
      </c>
      <c r="U323" s="97"/>
      <c r="V323" s="1"/>
      <c r="X323" s="2"/>
    </row>
    <row r="324" spans="1:24" ht="20.25" customHeight="1" hidden="1">
      <c r="A324" s="49" t="s">
        <v>70</v>
      </c>
      <c r="B324" s="21">
        <f t="shared" si="208"/>
        <v>1</v>
      </c>
      <c r="C324" s="19">
        <f t="shared" si="208"/>
        <v>3969</v>
      </c>
      <c r="D324" s="22" t="s">
        <v>14</v>
      </c>
      <c r="E324" s="21">
        <f t="shared" si="209"/>
        <v>1</v>
      </c>
      <c r="F324" s="21">
        <f t="shared" si="209"/>
        <v>3969</v>
      </c>
      <c r="G324" s="21" t="s">
        <v>14</v>
      </c>
      <c r="H324" s="24" t="s">
        <v>14</v>
      </c>
      <c r="I324" s="18" t="str">
        <f t="shared" si="210"/>
        <v>－</v>
      </c>
      <c r="J324" s="22" t="str">
        <f t="shared" si="210"/>
        <v>－</v>
      </c>
      <c r="K324" s="21" t="s">
        <v>14</v>
      </c>
      <c r="L324" s="22" t="s">
        <v>14</v>
      </c>
      <c r="M324" s="21" t="s">
        <v>14</v>
      </c>
      <c r="N324" s="24" t="s">
        <v>14</v>
      </c>
      <c r="O324" s="18">
        <f t="shared" si="211"/>
        <v>1</v>
      </c>
      <c r="P324" s="18">
        <f t="shared" si="211"/>
        <v>3969</v>
      </c>
      <c r="Q324" s="21">
        <v>1</v>
      </c>
      <c r="R324" s="22">
        <v>3969</v>
      </c>
      <c r="S324" s="21" t="s">
        <v>14</v>
      </c>
      <c r="T324" s="26" t="s">
        <v>14</v>
      </c>
      <c r="U324" s="97"/>
      <c r="V324" s="1"/>
      <c r="X324" s="2"/>
    </row>
    <row r="325" spans="1:24" ht="20.25" customHeight="1" hidden="1">
      <c r="A325" s="49" t="s">
        <v>362</v>
      </c>
      <c r="B325" s="21">
        <f aca="true" t="shared" si="212" ref="B325:B330">SUM(E325,G325)</f>
        <v>9</v>
      </c>
      <c r="C325" s="19">
        <f aca="true" t="shared" si="213" ref="C325:C330">SUM(F325,H325)</f>
        <v>43157</v>
      </c>
      <c r="D325" s="22" t="s">
        <v>14</v>
      </c>
      <c r="E325" s="21">
        <f>SUM(E326:E330)</f>
        <v>9</v>
      </c>
      <c r="F325" s="21">
        <f>SUM(F326:F330)</f>
        <v>43157</v>
      </c>
      <c r="G325" s="21" t="s">
        <v>14</v>
      </c>
      <c r="H325" s="24" t="s">
        <v>14</v>
      </c>
      <c r="I325" s="18">
        <f>SUM(I326:I330)</f>
        <v>8</v>
      </c>
      <c r="J325" s="22">
        <f>SUM(J326:J330)</f>
        <v>39188</v>
      </c>
      <c r="K325" s="22">
        <f>SUM(K326:K330)</f>
        <v>8</v>
      </c>
      <c r="L325" s="22">
        <f>SUM(L326:L330)</f>
        <v>39188</v>
      </c>
      <c r="M325" s="21" t="s">
        <v>14</v>
      </c>
      <c r="N325" s="24" t="s">
        <v>14</v>
      </c>
      <c r="O325" s="18">
        <f>SUM(O326:O330)</f>
        <v>1</v>
      </c>
      <c r="P325" s="22">
        <f>SUM(P326:P330)</f>
        <v>3969</v>
      </c>
      <c r="Q325" s="22">
        <f>SUM(Q326:Q330)</f>
        <v>1</v>
      </c>
      <c r="R325" s="22">
        <f>SUM(R326:R330)</f>
        <v>3969</v>
      </c>
      <c r="S325" s="21" t="s">
        <v>14</v>
      </c>
      <c r="T325" s="26" t="s">
        <v>14</v>
      </c>
      <c r="U325" s="97"/>
      <c r="V325" s="1"/>
      <c r="X325" s="2"/>
    </row>
    <row r="326" spans="1:24" ht="20.25" customHeight="1" hidden="1">
      <c r="A326" s="49" t="s">
        <v>71</v>
      </c>
      <c r="B326" s="21">
        <f t="shared" si="212"/>
        <v>1</v>
      </c>
      <c r="C326" s="19">
        <f t="shared" si="213"/>
        <v>14826</v>
      </c>
      <c r="D326" s="22" t="s">
        <v>14</v>
      </c>
      <c r="E326" s="21">
        <f aca="true" t="shared" si="214" ref="E326:F330">SUM(K326,Q326)</f>
        <v>1</v>
      </c>
      <c r="F326" s="21">
        <f t="shared" si="214"/>
        <v>14826</v>
      </c>
      <c r="G326" s="21" t="s">
        <v>14</v>
      </c>
      <c r="H326" s="24" t="s">
        <v>14</v>
      </c>
      <c r="I326" s="18">
        <f aca="true" t="shared" si="215" ref="I326:J330">IF(SUM(K326,M326)=0,"－",SUM(K326,M326))</f>
        <v>1</v>
      </c>
      <c r="J326" s="22">
        <f t="shared" si="215"/>
        <v>14826</v>
      </c>
      <c r="K326" s="22">
        <v>1</v>
      </c>
      <c r="L326" s="22">
        <v>14826</v>
      </c>
      <c r="M326" s="22" t="s">
        <v>14</v>
      </c>
      <c r="N326" s="24" t="s">
        <v>14</v>
      </c>
      <c r="O326" s="18" t="str">
        <f aca="true" t="shared" si="216" ref="O326:P330">IF(SUM(Q326,S326)=0,"－",SUM(Q326,S326))</f>
        <v>－</v>
      </c>
      <c r="P326" s="18" t="str">
        <f t="shared" si="216"/>
        <v>－</v>
      </c>
      <c r="Q326" s="21" t="s">
        <v>14</v>
      </c>
      <c r="R326" s="22" t="s">
        <v>14</v>
      </c>
      <c r="S326" s="21" t="s">
        <v>14</v>
      </c>
      <c r="T326" s="26" t="s">
        <v>14</v>
      </c>
      <c r="U326" s="97"/>
      <c r="V326" s="1"/>
      <c r="X326" s="2"/>
    </row>
    <row r="327" spans="1:24" ht="20.25" customHeight="1" hidden="1">
      <c r="A327" s="49" t="s">
        <v>72</v>
      </c>
      <c r="B327" s="21">
        <f t="shared" si="212"/>
        <v>1</v>
      </c>
      <c r="C327" s="19">
        <f t="shared" si="213"/>
        <v>3975</v>
      </c>
      <c r="D327" s="22" t="s">
        <v>14</v>
      </c>
      <c r="E327" s="21">
        <f t="shared" si="214"/>
        <v>1</v>
      </c>
      <c r="F327" s="21">
        <f t="shared" si="214"/>
        <v>3975</v>
      </c>
      <c r="G327" s="21" t="s">
        <v>14</v>
      </c>
      <c r="H327" s="24" t="s">
        <v>14</v>
      </c>
      <c r="I327" s="18">
        <f t="shared" si="215"/>
        <v>1</v>
      </c>
      <c r="J327" s="22">
        <f t="shared" si="215"/>
        <v>3975</v>
      </c>
      <c r="K327" s="22">
        <v>1</v>
      </c>
      <c r="L327" s="22">
        <v>3975</v>
      </c>
      <c r="M327" s="21" t="s">
        <v>14</v>
      </c>
      <c r="N327" s="24" t="s">
        <v>14</v>
      </c>
      <c r="O327" s="18" t="str">
        <f t="shared" si="216"/>
        <v>－</v>
      </c>
      <c r="P327" s="18" t="str">
        <f t="shared" si="216"/>
        <v>－</v>
      </c>
      <c r="Q327" s="21" t="s">
        <v>14</v>
      </c>
      <c r="R327" s="22" t="s">
        <v>14</v>
      </c>
      <c r="S327" s="21" t="s">
        <v>14</v>
      </c>
      <c r="T327" s="26" t="s">
        <v>14</v>
      </c>
      <c r="U327" s="97"/>
      <c r="V327" s="1"/>
      <c r="X327" s="2"/>
    </row>
    <row r="328" spans="1:24" ht="20.25" customHeight="1" hidden="1">
      <c r="A328" s="49" t="s">
        <v>73</v>
      </c>
      <c r="B328" s="21">
        <f t="shared" si="212"/>
        <v>4</v>
      </c>
      <c r="C328" s="19">
        <f t="shared" si="213"/>
        <v>12412</v>
      </c>
      <c r="D328" s="22" t="s">
        <v>14</v>
      </c>
      <c r="E328" s="21">
        <f t="shared" si="214"/>
        <v>4</v>
      </c>
      <c r="F328" s="21">
        <f t="shared" si="214"/>
        <v>12412</v>
      </c>
      <c r="G328" s="21" t="s">
        <v>14</v>
      </c>
      <c r="H328" s="24" t="s">
        <v>14</v>
      </c>
      <c r="I328" s="18">
        <f t="shared" si="215"/>
        <v>3</v>
      </c>
      <c r="J328" s="22">
        <f t="shared" si="215"/>
        <v>8443</v>
      </c>
      <c r="K328" s="22">
        <v>3</v>
      </c>
      <c r="L328" s="22">
        <f>3873+2766+1804</f>
        <v>8443</v>
      </c>
      <c r="M328" s="21" t="s">
        <v>14</v>
      </c>
      <c r="N328" s="24" t="s">
        <v>14</v>
      </c>
      <c r="O328" s="18">
        <f t="shared" si="216"/>
        <v>1</v>
      </c>
      <c r="P328" s="18">
        <f t="shared" si="216"/>
        <v>3969</v>
      </c>
      <c r="Q328" s="21">
        <v>1</v>
      </c>
      <c r="R328" s="22">
        <v>3969</v>
      </c>
      <c r="S328" s="21" t="s">
        <v>14</v>
      </c>
      <c r="T328" s="26" t="s">
        <v>14</v>
      </c>
      <c r="U328" s="97"/>
      <c r="V328" s="1"/>
      <c r="X328" s="2"/>
    </row>
    <row r="329" spans="1:24" ht="20.25" customHeight="1" hidden="1">
      <c r="A329" s="49" t="s">
        <v>74</v>
      </c>
      <c r="B329" s="21">
        <f t="shared" si="212"/>
        <v>1</v>
      </c>
      <c r="C329" s="19">
        <f t="shared" si="213"/>
        <v>4182</v>
      </c>
      <c r="D329" s="22" t="s">
        <v>14</v>
      </c>
      <c r="E329" s="21">
        <f t="shared" si="214"/>
        <v>1</v>
      </c>
      <c r="F329" s="21">
        <f t="shared" si="214"/>
        <v>4182</v>
      </c>
      <c r="G329" s="21" t="s">
        <v>14</v>
      </c>
      <c r="H329" s="24" t="s">
        <v>14</v>
      </c>
      <c r="I329" s="18">
        <f t="shared" si="215"/>
        <v>1</v>
      </c>
      <c r="J329" s="22">
        <f t="shared" si="215"/>
        <v>4182</v>
      </c>
      <c r="K329" s="22">
        <v>1</v>
      </c>
      <c r="L329" s="22">
        <v>4182</v>
      </c>
      <c r="M329" s="21" t="s">
        <v>14</v>
      </c>
      <c r="N329" s="24" t="s">
        <v>14</v>
      </c>
      <c r="O329" s="18" t="str">
        <f t="shared" si="216"/>
        <v>－</v>
      </c>
      <c r="P329" s="18" t="str">
        <f t="shared" si="216"/>
        <v>－</v>
      </c>
      <c r="Q329" s="21" t="s">
        <v>14</v>
      </c>
      <c r="R329" s="22" t="s">
        <v>14</v>
      </c>
      <c r="S329" s="21" t="s">
        <v>14</v>
      </c>
      <c r="T329" s="26" t="s">
        <v>14</v>
      </c>
      <c r="U329" s="97"/>
      <c r="V329" s="1"/>
      <c r="X329" s="2"/>
    </row>
    <row r="330" spans="1:24" ht="20.25" customHeight="1" hidden="1">
      <c r="A330" s="49" t="s">
        <v>75</v>
      </c>
      <c r="B330" s="21">
        <f t="shared" si="212"/>
        <v>2</v>
      </c>
      <c r="C330" s="19">
        <f t="shared" si="213"/>
        <v>7762</v>
      </c>
      <c r="D330" s="22" t="s">
        <v>14</v>
      </c>
      <c r="E330" s="21">
        <f t="shared" si="214"/>
        <v>2</v>
      </c>
      <c r="F330" s="21">
        <f t="shared" si="214"/>
        <v>7762</v>
      </c>
      <c r="G330" s="21" t="s">
        <v>14</v>
      </c>
      <c r="H330" s="24" t="s">
        <v>14</v>
      </c>
      <c r="I330" s="18">
        <f t="shared" si="215"/>
        <v>2</v>
      </c>
      <c r="J330" s="22">
        <f t="shared" si="215"/>
        <v>7762</v>
      </c>
      <c r="K330" s="22">
        <v>2</v>
      </c>
      <c r="L330" s="22">
        <f>4375+3387</f>
        <v>7762</v>
      </c>
      <c r="M330" s="21" t="s">
        <v>14</v>
      </c>
      <c r="N330" s="24" t="s">
        <v>14</v>
      </c>
      <c r="O330" s="18" t="str">
        <f t="shared" si="216"/>
        <v>－</v>
      </c>
      <c r="P330" s="18" t="str">
        <f t="shared" si="216"/>
        <v>－</v>
      </c>
      <c r="Q330" s="21" t="s">
        <v>14</v>
      </c>
      <c r="R330" s="22" t="s">
        <v>14</v>
      </c>
      <c r="S330" s="21" t="s">
        <v>14</v>
      </c>
      <c r="T330" s="26" t="s">
        <v>14</v>
      </c>
      <c r="U330" s="97"/>
      <c r="V330" s="1"/>
      <c r="X330" s="2"/>
    </row>
    <row r="331" spans="1:24" ht="20.25" customHeight="1" hidden="1">
      <c r="A331" s="49" t="s">
        <v>374</v>
      </c>
      <c r="B331" s="21">
        <f aca="true" t="shared" si="217" ref="B331:C334">SUM(E331,G331)</f>
        <v>3</v>
      </c>
      <c r="C331" s="19">
        <f t="shared" si="217"/>
        <v>14583</v>
      </c>
      <c r="D331" s="22" t="s">
        <v>14</v>
      </c>
      <c r="E331" s="21">
        <f>SUM(E332:E334)</f>
        <v>3</v>
      </c>
      <c r="F331" s="21">
        <f>SUM(F332:F334)</f>
        <v>14583</v>
      </c>
      <c r="G331" s="21" t="s">
        <v>14</v>
      </c>
      <c r="H331" s="24" t="s">
        <v>14</v>
      </c>
      <c r="I331" s="18">
        <f>SUM(I332:I334)</f>
        <v>2</v>
      </c>
      <c r="J331" s="22">
        <f>SUM(J332:J334)</f>
        <v>10014</v>
      </c>
      <c r="K331" s="22">
        <f>SUM(K332:K334)</f>
        <v>2</v>
      </c>
      <c r="L331" s="22">
        <f>SUM(L332:L334)</f>
        <v>10014</v>
      </c>
      <c r="M331" s="21" t="s">
        <v>14</v>
      </c>
      <c r="N331" s="24" t="s">
        <v>14</v>
      </c>
      <c r="O331" s="18">
        <f>SUM(O332:O334)</f>
        <v>1</v>
      </c>
      <c r="P331" s="22">
        <f>SUM(P332:P334)</f>
        <v>4569</v>
      </c>
      <c r="Q331" s="22">
        <f>SUM(Q332:Q334)</f>
        <v>1</v>
      </c>
      <c r="R331" s="22">
        <f>SUM(R332:R334)</f>
        <v>4569</v>
      </c>
      <c r="S331" s="21" t="s">
        <v>14</v>
      </c>
      <c r="T331" s="26" t="s">
        <v>14</v>
      </c>
      <c r="U331" s="97"/>
      <c r="V331" s="1"/>
      <c r="X331" s="2"/>
    </row>
    <row r="332" spans="1:24" ht="20.25" customHeight="1" hidden="1">
      <c r="A332" s="49" t="s">
        <v>76</v>
      </c>
      <c r="B332" s="21">
        <f t="shared" si="217"/>
        <v>1</v>
      </c>
      <c r="C332" s="19">
        <f t="shared" si="217"/>
        <v>8211</v>
      </c>
      <c r="D332" s="22" t="s">
        <v>14</v>
      </c>
      <c r="E332" s="21">
        <f aca="true" t="shared" si="218" ref="E332:F334">SUM(K332,Q332)</f>
        <v>1</v>
      </c>
      <c r="F332" s="21">
        <f t="shared" si="218"/>
        <v>8211</v>
      </c>
      <c r="G332" s="21" t="s">
        <v>14</v>
      </c>
      <c r="H332" s="24" t="s">
        <v>14</v>
      </c>
      <c r="I332" s="18">
        <f aca="true" t="shared" si="219" ref="I332:J334">IF(SUM(K332,M332)=0,"－",SUM(K332,M332))</f>
        <v>1</v>
      </c>
      <c r="J332" s="22">
        <f t="shared" si="219"/>
        <v>8211</v>
      </c>
      <c r="K332" s="22">
        <v>1</v>
      </c>
      <c r="L332" s="22">
        <v>8211</v>
      </c>
      <c r="M332" s="22" t="s">
        <v>14</v>
      </c>
      <c r="N332" s="24" t="s">
        <v>14</v>
      </c>
      <c r="O332" s="18" t="str">
        <f aca="true" t="shared" si="220" ref="O332:P334">IF(SUM(Q332,S332)=0,"－",SUM(Q332,S332))</f>
        <v>－</v>
      </c>
      <c r="P332" s="18" t="str">
        <f t="shared" si="220"/>
        <v>－</v>
      </c>
      <c r="Q332" s="21" t="s">
        <v>14</v>
      </c>
      <c r="R332" s="22" t="s">
        <v>14</v>
      </c>
      <c r="S332" s="21" t="s">
        <v>14</v>
      </c>
      <c r="T332" s="26" t="s">
        <v>14</v>
      </c>
      <c r="U332" s="97"/>
      <c r="V332" s="1"/>
      <c r="X332" s="2"/>
    </row>
    <row r="333" spans="1:24" ht="20.25" customHeight="1" hidden="1">
      <c r="A333" s="49" t="s">
        <v>77</v>
      </c>
      <c r="B333" s="21">
        <f t="shared" si="217"/>
        <v>1</v>
      </c>
      <c r="C333" s="19">
        <f t="shared" si="217"/>
        <v>1803</v>
      </c>
      <c r="D333" s="22" t="s">
        <v>14</v>
      </c>
      <c r="E333" s="21">
        <f t="shared" si="218"/>
        <v>1</v>
      </c>
      <c r="F333" s="21">
        <f t="shared" si="218"/>
        <v>1803</v>
      </c>
      <c r="G333" s="21" t="s">
        <v>14</v>
      </c>
      <c r="H333" s="24" t="s">
        <v>14</v>
      </c>
      <c r="I333" s="18">
        <f t="shared" si="219"/>
        <v>1</v>
      </c>
      <c r="J333" s="22">
        <f t="shared" si="219"/>
        <v>1803</v>
      </c>
      <c r="K333" s="22">
        <v>1</v>
      </c>
      <c r="L333" s="22">
        <v>1803</v>
      </c>
      <c r="M333" s="21" t="s">
        <v>14</v>
      </c>
      <c r="N333" s="24" t="s">
        <v>14</v>
      </c>
      <c r="O333" s="18" t="str">
        <f t="shared" si="220"/>
        <v>－</v>
      </c>
      <c r="P333" s="18" t="str">
        <f t="shared" si="220"/>
        <v>－</v>
      </c>
      <c r="Q333" s="21" t="s">
        <v>14</v>
      </c>
      <c r="R333" s="22" t="s">
        <v>14</v>
      </c>
      <c r="S333" s="21" t="s">
        <v>14</v>
      </c>
      <c r="T333" s="26" t="s">
        <v>14</v>
      </c>
      <c r="U333" s="97"/>
      <c r="V333" s="1"/>
      <c r="X333" s="2"/>
    </row>
    <row r="334" spans="1:24" ht="20.25" customHeight="1" hidden="1">
      <c r="A334" s="49" t="s">
        <v>78</v>
      </c>
      <c r="B334" s="21">
        <f t="shared" si="217"/>
        <v>1</v>
      </c>
      <c r="C334" s="19">
        <f t="shared" si="217"/>
        <v>4569</v>
      </c>
      <c r="D334" s="22" t="s">
        <v>14</v>
      </c>
      <c r="E334" s="21">
        <f t="shared" si="218"/>
        <v>1</v>
      </c>
      <c r="F334" s="21">
        <f t="shared" si="218"/>
        <v>4569</v>
      </c>
      <c r="G334" s="21" t="s">
        <v>14</v>
      </c>
      <c r="H334" s="24" t="s">
        <v>14</v>
      </c>
      <c r="I334" s="18" t="str">
        <f t="shared" si="219"/>
        <v>－</v>
      </c>
      <c r="J334" s="22" t="str">
        <f t="shared" si="219"/>
        <v>－</v>
      </c>
      <c r="K334" s="21" t="s">
        <v>14</v>
      </c>
      <c r="L334" s="22" t="s">
        <v>14</v>
      </c>
      <c r="M334" s="21" t="s">
        <v>14</v>
      </c>
      <c r="N334" s="24" t="s">
        <v>14</v>
      </c>
      <c r="O334" s="18">
        <f t="shared" si="220"/>
        <v>1</v>
      </c>
      <c r="P334" s="18">
        <f t="shared" si="220"/>
        <v>4569</v>
      </c>
      <c r="Q334" s="21">
        <v>1</v>
      </c>
      <c r="R334" s="22">
        <v>4569</v>
      </c>
      <c r="S334" s="21" t="s">
        <v>14</v>
      </c>
      <c r="T334" s="26" t="s">
        <v>14</v>
      </c>
      <c r="U334" s="97"/>
      <c r="V334" s="1"/>
      <c r="X334" s="2"/>
    </row>
    <row r="335" spans="1:22" s="5" customFormat="1" ht="20.25" customHeight="1">
      <c r="A335" s="48" t="s">
        <v>466</v>
      </c>
      <c r="B335" s="43">
        <f>SUM(B336,B339,B346,B350,B353,B361,B365,B369,B376,B381,B384,B391)</f>
        <v>56</v>
      </c>
      <c r="C335" s="41">
        <f>SUM(C336,C339,C346,C350,C353,C361,C365,C369,C376,C381,C384,C391)</f>
        <v>252418</v>
      </c>
      <c r="D335" s="77" t="s">
        <v>15</v>
      </c>
      <c r="E335" s="41">
        <f>SUM(E336,E339,E346,E350,E353,E361,E365,E369,E376,E381,E384,E391)</f>
        <v>56</v>
      </c>
      <c r="F335" s="41">
        <f>SUM(F336,F339,F346,F350,F353,F361,F365,F369,F376,F381,F384,F391)</f>
        <v>252418</v>
      </c>
      <c r="G335" s="41">
        <f>SUM(G336,G339,G346)</f>
        <v>0</v>
      </c>
      <c r="H335" s="50">
        <f>SUM(H336,H339,H346)</f>
        <v>0</v>
      </c>
      <c r="I335" s="41">
        <f>SUM(I336,I339,I346,I350,I353,I361,I365,I369,I376,I381,I384,I391)</f>
        <v>49</v>
      </c>
      <c r="J335" s="41">
        <f>SUM(J336,J339,J346,J350,J353,J361,J365,J369,J376,J381,J384,J391)</f>
        <v>231091</v>
      </c>
      <c r="K335" s="41">
        <f>SUM(K336,K339,K346,K350,K353,K361,K365,K369,K376,K381,K384,K391)</f>
        <v>49</v>
      </c>
      <c r="L335" s="41">
        <f>SUM(L336,L339,L346,L350,L353,L361,L365,L369,L376,L381,L384,L391)</f>
        <v>231091</v>
      </c>
      <c r="M335" s="41">
        <f>SUM(M336,M339,M346)</f>
        <v>0</v>
      </c>
      <c r="N335" s="50">
        <f>SUM(N336,N339,N346)</f>
        <v>0</v>
      </c>
      <c r="O335" s="46">
        <f>SUM(O336,O339,O346,O350,O353,O361,O365,O369,O376,O381,O384,O391)</f>
        <v>7</v>
      </c>
      <c r="P335" s="41">
        <f>SUM(P336,P339,P346,P350,P353,P361,P365,P369,P376,P381,P384,P391)</f>
        <v>21327</v>
      </c>
      <c r="Q335" s="41">
        <f>SUM(Q336,Q339,Q346,Q350,Q353,Q361,Q365,Q369,Q376,Q381,Q384,Q391)</f>
        <v>7</v>
      </c>
      <c r="R335" s="41">
        <f>SUM(R336,R339,R346,R350,R353,R361,R365,R369,R376,R381,R384,R391)</f>
        <v>21327</v>
      </c>
      <c r="S335" s="41">
        <f>SUM(S336,S339,S346)</f>
        <v>0</v>
      </c>
      <c r="T335" s="51">
        <f>SUM(T336,T339,T346)</f>
        <v>0</v>
      </c>
      <c r="U335" s="96">
        <f>LEFT(A335,FIND("年",A335)-1)+1911</f>
        <v>2009</v>
      </c>
      <c r="V335" s="1"/>
    </row>
    <row r="336" spans="1:24" ht="20.25" customHeight="1" hidden="1">
      <c r="A336" s="49" t="s">
        <v>302</v>
      </c>
      <c r="B336" s="21">
        <f aca="true" t="shared" si="221" ref="B336:C338">SUM(E336,G336)</f>
        <v>3</v>
      </c>
      <c r="C336" s="19">
        <f t="shared" si="221"/>
        <v>6263</v>
      </c>
      <c r="D336" s="22" t="s">
        <v>14</v>
      </c>
      <c r="E336" s="18">
        <f>SUM(E337:E338)</f>
        <v>3</v>
      </c>
      <c r="F336" s="18">
        <f>SUM(F337:F338)</f>
        <v>6263</v>
      </c>
      <c r="G336" s="21" t="s">
        <v>14</v>
      </c>
      <c r="H336" s="24" t="s">
        <v>14</v>
      </c>
      <c r="I336" s="18">
        <f>SUM(I337:I338)</f>
        <v>1</v>
      </c>
      <c r="J336" s="18">
        <f>SUM(J337:J338)</f>
        <v>1302</v>
      </c>
      <c r="K336" s="18">
        <f>SUM(K337:K338)</f>
        <v>1</v>
      </c>
      <c r="L336" s="18">
        <f>SUM(L337:L338)</f>
        <v>1302</v>
      </c>
      <c r="M336" s="21" t="s">
        <v>14</v>
      </c>
      <c r="N336" s="24" t="s">
        <v>14</v>
      </c>
      <c r="O336" s="18">
        <f>SUM(O337:O338)</f>
        <v>2</v>
      </c>
      <c r="P336" s="18">
        <f>SUM(P337:P338)</f>
        <v>4961</v>
      </c>
      <c r="Q336" s="18">
        <f>SUM(Q337:Q338)</f>
        <v>2</v>
      </c>
      <c r="R336" s="18">
        <f>SUM(R337:R338)</f>
        <v>4961</v>
      </c>
      <c r="S336" s="21" t="s">
        <v>14</v>
      </c>
      <c r="T336" s="26" t="s">
        <v>14</v>
      </c>
      <c r="U336" s="97"/>
      <c r="V336" s="1"/>
      <c r="X336" s="2"/>
    </row>
    <row r="337" spans="1:24" ht="20.25" customHeight="1" hidden="1">
      <c r="A337" s="49" t="s">
        <v>79</v>
      </c>
      <c r="B337" s="21">
        <f t="shared" si="221"/>
        <v>1</v>
      </c>
      <c r="C337" s="19">
        <f t="shared" si="221"/>
        <v>1302</v>
      </c>
      <c r="D337" s="22" t="s">
        <v>14</v>
      </c>
      <c r="E337" s="21">
        <f>SUM(K337,Q337)</f>
        <v>1</v>
      </c>
      <c r="F337" s="21">
        <f>SUM(L337,R337)</f>
        <v>1302</v>
      </c>
      <c r="G337" s="21" t="s">
        <v>14</v>
      </c>
      <c r="H337" s="24" t="s">
        <v>14</v>
      </c>
      <c r="I337" s="18">
        <f>IF(SUM(K337,M337)=0,"－",SUM(K337,M337))</f>
        <v>1</v>
      </c>
      <c r="J337" s="22">
        <f>IF(SUM(L337,N337)=0,"－",SUM(L337,N337))</f>
        <v>1302</v>
      </c>
      <c r="K337" s="21">
        <v>1</v>
      </c>
      <c r="L337" s="22">
        <v>1302</v>
      </c>
      <c r="M337" s="21" t="s">
        <v>14</v>
      </c>
      <c r="N337" s="24" t="s">
        <v>14</v>
      </c>
      <c r="O337" s="18" t="str">
        <f>IF(SUM(Q337,S337)=0,"－",SUM(Q337,S337))</f>
        <v>－</v>
      </c>
      <c r="P337" s="18" t="str">
        <f>IF(SUM(R337,T337)=0,"－",SUM(R337,T337))</f>
        <v>－</v>
      </c>
      <c r="Q337" s="21" t="s">
        <v>14</v>
      </c>
      <c r="R337" s="22" t="s">
        <v>14</v>
      </c>
      <c r="S337" s="21" t="s">
        <v>14</v>
      </c>
      <c r="T337" s="26" t="s">
        <v>14</v>
      </c>
      <c r="U337" s="97"/>
      <c r="V337" s="1"/>
      <c r="X337" s="2"/>
    </row>
    <row r="338" spans="1:24" ht="20.25" customHeight="1" hidden="1">
      <c r="A338" s="49" t="s">
        <v>80</v>
      </c>
      <c r="B338" s="21">
        <f t="shared" si="221"/>
        <v>2</v>
      </c>
      <c r="C338" s="19">
        <f t="shared" si="221"/>
        <v>4961</v>
      </c>
      <c r="D338" s="22" t="s">
        <v>14</v>
      </c>
      <c r="E338" s="21">
        <f>SUM(K338,Q338)</f>
        <v>2</v>
      </c>
      <c r="F338" s="21">
        <f>SUM(L338,R338)</f>
        <v>4961</v>
      </c>
      <c r="G338" s="21" t="s">
        <v>14</v>
      </c>
      <c r="H338" s="24" t="s">
        <v>14</v>
      </c>
      <c r="I338" s="18" t="str">
        <f>IF(SUM(K338,M338)=0,"－",SUM(K338,M338))</f>
        <v>－</v>
      </c>
      <c r="J338" s="22" t="str">
        <f>IF(SUM(L338,N338)=0,"－",SUM(L338,N338))</f>
        <v>－</v>
      </c>
      <c r="K338" s="21" t="s">
        <v>14</v>
      </c>
      <c r="L338" s="22" t="s">
        <v>14</v>
      </c>
      <c r="M338" s="21" t="s">
        <v>14</v>
      </c>
      <c r="N338" s="24" t="s">
        <v>14</v>
      </c>
      <c r="O338" s="18">
        <f>IF(SUM(Q338,S338)=0,"－",SUM(Q338,S338))</f>
        <v>2</v>
      </c>
      <c r="P338" s="18">
        <f>IF(SUM(R338,T338)=0,"－",SUM(R338,T338))</f>
        <v>4961</v>
      </c>
      <c r="Q338" s="21">
        <v>2</v>
      </c>
      <c r="R338" s="22">
        <f>417+4544</f>
        <v>4961</v>
      </c>
      <c r="S338" s="21" t="s">
        <v>14</v>
      </c>
      <c r="T338" s="26" t="s">
        <v>14</v>
      </c>
      <c r="U338" s="97"/>
      <c r="V338" s="1"/>
      <c r="X338" s="2"/>
    </row>
    <row r="339" spans="1:24" ht="20.25" customHeight="1" hidden="1">
      <c r="A339" s="49" t="s">
        <v>304</v>
      </c>
      <c r="B339" s="21">
        <f aca="true" t="shared" si="222" ref="B339:C345">SUM(E339,G339)</f>
        <v>8</v>
      </c>
      <c r="C339" s="19">
        <f t="shared" si="222"/>
        <v>30597</v>
      </c>
      <c r="D339" s="22" t="s">
        <v>14</v>
      </c>
      <c r="E339" s="18">
        <f>SUM(E340:E345)</f>
        <v>8</v>
      </c>
      <c r="F339" s="18">
        <f>SUM(F340:F345)</f>
        <v>30597</v>
      </c>
      <c r="G339" s="21" t="s">
        <v>14</v>
      </c>
      <c r="H339" s="24" t="s">
        <v>14</v>
      </c>
      <c r="I339" s="18">
        <f>SUM(I340:I345)</f>
        <v>8</v>
      </c>
      <c r="J339" s="18">
        <f>SUM(J340:J345)</f>
        <v>30597</v>
      </c>
      <c r="K339" s="18">
        <f>SUM(K340:K345)</f>
        <v>8</v>
      </c>
      <c r="L339" s="18">
        <f>SUM(L340:L345)</f>
        <v>30597</v>
      </c>
      <c r="M339" s="21" t="s">
        <v>14</v>
      </c>
      <c r="N339" s="24" t="s">
        <v>14</v>
      </c>
      <c r="O339" s="18">
        <f>SUM(O340:O345)</f>
        <v>0</v>
      </c>
      <c r="P339" s="18">
        <f>SUM(P340:P345)</f>
        <v>0</v>
      </c>
      <c r="Q339" s="18">
        <f>SUM(Q340:Q345)</f>
        <v>0</v>
      </c>
      <c r="R339" s="18">
        <f>SUM(R340:R345)</f>
        <v>0</v>
      </c>
      <c r="S339" s="21" t="s">
        <v>14</v>
      </c>
      <c r="T339" s="26" t="s">
        <v>14</v>
      </c>
      <c r="U339" s="97"/>
      <c r="V339" s="1"/>
      <c r="X339" s="2"/>
    </row>
    <row r="340" spans="1:24" ht="20.25" customHeight="1" hidden="1">
      <c r="A340" s="49" t="s">
        <v>81</v>
      </c>
      <c r="B340" s="21">
        <f t="shared" si="222"/>
        <v>1</v>
      </c>
      <c r="C340" s="19">
        <f t="shared" si="222"/>
        <v>6876</v>
      </c>
      <c r="D340" s="22" t="s">
        <v>14</v>
      </c>
      <c r="E340" s="21">
        <f aca="true" t="shared" si="223" ref="E340:F345">SUM(K340,Q340)</f>
        <v>1</v>
      </c>
      <c r="F340" s="21">
        <f t="shared" si="223"/>
        <v>6876</v>
      </c>
      <c r="G340" s="21" t="s">
        <v>14</v>
      </c>
      <c r="H340" s="24" t="s">
        <v>14</v>
      </c>
      <c r="I340" s="18">
        <f aca="true" t="shared" si="224" ref="I340:J345">IF(SUM(K340,M340)=0,"－",SUM(K340,M340))</f>
        <v>1</v>
      </c>
      <c r="J340" s="22">
        <f t="shared" si="224"/>
        <v>6876</v>
      </c>
      <c r="K340" s="18">
        <v>1</v>
      </c>
      <c r="L340" s="18">
        <v>6876</v>
      </c>
      <c r="M340" s="21" t="s">
        <v>14</v>
      </c>
      <c r="N340" s="24" t="s">
        <v>14</v>
      </c>
      <c r="O340" s="18" t="str">
        <f aca="true" t="shared" si="225" ref="O340:P345">IF(SUM(Q340,S340)=0,"－",SUM(Q340,S340))</f>
        <v>－</v>
      </c>
      <c r="P340" s="18" t="str">
        <f t="shared" si="225"/>
        <v>－</v>
      </c>
      <c r="Q340" s="21" t="s">
        <v>14</v>
      </c>
      <c r="R340" s="22" t="s">
        <v>14</v>
      </c>
      <c r="S340" s="21" t="s">
        <v>14</v>
      </c>
      <c r="T340" s="26" t="s">
        <v>14</v>
      </c>
      <c r="U340" s="97"/>
      <c r="V340" s="1"/>
      <c r="X340" s="2"/>
    </row>
    <row r="341" spans="1:24" ht="20.25" customHeight="1" hidden="1">
      <c r="A341" s="49" t="s">
        <v>82</v>
      </c>
      <c r="B341" s="21">
        <f t="shared" si="222"/>
        <v>1</v>
      </c>
      <c r="C341" s="19">
        <f t="shared" si="222"/>
        <v>3974</v>
      </c>
      <c r="D341" s="22" t="s">
        <v>14</v>
      </c>
      <c r="E341" s="21">
        <f t="shared" si="223"/>
        <v>1</v>
      </c>
      <c r="F341" s="21">
        <f t="shared" si="223"/>
        <v>3974</v>
      </c>
      <c r="G341" s="21" t="s">
        <v>14</v>
      </c>
      <c r="H341" s="24" t="s">
        <v>14</v>
      </c>
      <c r="I341" s="18">
        <f t="shared" si="224"/>
        <v>1</v>
      </c>
      <c r="J341" s="22">
        <f t="shared" si="224"/>
        <v>3974</v>
      </c>
      <c r="K341" s="18">
        <v>1</v>
      </c>
      <c r="L341" s="18">
        <v>3974</v>
      </c>
      <c r="M341" s="21" t="s">
        <v>14</v>
      </c>
      <c r="N341" s="24" t="s">
        <v>14</v>
      </c>
      <c r="O341" s="18" t="str">
        <f t="shared" si="225"/>
        <v>－</v>
      </c>
      <c r="P341" s="18" t="str">
        <f t="shared" si="225"/>
        <v>－</v>
      </c>
      <c r="Q341" s="21" t="s">
        <v>14</v>
      </c>
      <c r="R341" s="22" t="s">
        <v>14</v>
      </c>
      <c r="S341" s="21" t="s">
        <v>14</v>
      </c>
      <c r="T341" s="26" t="s">
        <v>14</v>
      </c>
      <c r="U341" s="97"/>
      <c r="V341" s="1"/>
      <c r="X341" s="2"/>
    </row>
    <row r="342" spans="1:24" ht="20.25" customHeight="1" hidden="1">
      <c r="A342" s="49" t="s">
        <v>83</v>
      </c>
      <c r="B342" s="21">
        <f t="shared" si="222"/>
        <v>3</v>
      </c>
      <c r="C342" s="19">
        <f t="shared" si="222"/>
        <v>7826</v>
      </c>
      <c r="D342" s="22" t="s">
        <v>14</v>
      </c>
      <c r="E342" s="21">
        <f t="shared" si="223"/>
        <v>3</v>
      </c>
      <c r="F342" s="21">
        <f t="shared" si="223"/>
        <v>7826</v>
      </c>
      <c r="G342" s="21" t="s">
        <v>14</v>
      </c>
      <c r="H342" s="24" t="s">
        <v>14</v>
      </c>
      <c r="I342" s="18">
        <f t="shared" si="224"/>
        <v>3</v>
      </c>
      <c r="J342" s="22">
        <f t="shared" si="224"/>
        <v>7826</v>
      </c>
      <c r="K342" s="18">
        <v>3</v>
      </c>
      <c r="L342" s="18">
        <f>1302+3867+2657</f>
        <v>7826</v>
      </c>
      <c r="M342" s="21" t="s">
        <v>14</v>
      </c>
      <c r="N342" s="24" t="s">
        <v>14</v>
      </c>
      <c r="O342" s="18" t="str">
        <f t="shared" si="225"/>
        <v>－</v>
      </c>
      <c r="P342" s="18" t="str">
        <f t="shared" si="225"/>
        <v>－</v>
      </c>
      <c r="Q342" s="21" t="s">
        <v>14</v>
      </c>
      <c r="R342" s="22" t="s">
        <v>14</v>
      </c>
      <c r="S342" s="21" t="s">
        <v>14</v>
      </c>
      <c r="T342" s="26" t="s">
        <v>14</v>
      </c>
      <c r="U342" s="97"/>
      <c r="V342" s="1"/>
      <c r="X342" s="2"/>
    </row>
    <row r="343" spans="1:24" ht="20.25" customHeight="1" hidden="1">
      <c r="A343" s="49" t="s">
        <v>84</v>
      </c>
      <c r="B343" s="21">
        <f t="shared" si="222"/>
        <v>1</v>
      </c>
      <c r="C343" s="19">
        <f t="shared" si="222"/>
        <v>4174</v>
      </c>
      <c r="D343" s="22" t="s">
        <v>14</v>
      </c>
      <c r="E343" s="21">
        <f t="shared" si="223"/>
        <v>1</v>
      </c>
      <c r="F343" s="21">
        <f t="shared" si="223"/>
        <v>4174</v>
      </c>
      <c r="G343" s="21" t="s">
        <v>14</v>
      </c>
      <c r="H343" s="24" t="s">
        <v>14</v>
      </c>
      <c r="I343" s="18">
        <f t="shared" si="224"/>
        <v>1</v>
      </c>
      <c r="J343" s="22">
        <f t="shared" si="224"/>
        <v>4174</v>
      </c>
      <c r="K343" s="18">
        <v>1</v>
      </c>
      <c r="L343" s="18">
        <v>4174</v>
      </c>
      <c r="M343" s="21" t="s">
        <v>14</v>
      </c>
      <c r="N343" s="24" t="s">
        <v>14</v>
      </c>
      <c r="O343" s="18" t="str">
        <f t="shared" si="225"/>
        <v>－</v>
      </c>
      <c r="P343" s="18" t="str">
        <f t="shared" si="225"/>
        <v>－</v>
      </c>
      <c r="Q343" s="21" t="s">
        <v>14</v>
      </c>
      <c r="R343" s="22" t="s">
        <v>14</v>
      </c>
      <c r="S343" s="21" t="s">
        <v>14</v>
      </c>
      <c r="T343" s="26" t="s">
        <v>14</v>
      </c>
      <c r="U343" s="97"/>
      <c r="V343" s="1"/>
      <c r="X343" s="2"/>
    </row>
    <row r="344" spans="1:24" ht="20.25" customHeight="1" hidden="1">
      <c r="A344" s="49" t="s">
        <v>85</v>
      </c>
      <c r="B344" s="21">
        <f t="shared" si="222"/>
        <v>1</v>
      </c>
      <c r="C344" s="19">
        <f t="shared" si="222"/>
        <v>3382</v>
      </c>
      <c r="D344" s="22" t="s">
        <v>14</v>
      </c>
      <c r="E344" s="21">
        <f t="shared" si="223"/>
        <v>1</v>
      </c>
      <c r="F344" s="21">
        <f t="shared" si="223"/>
        <v>3382</v>
      </c>
      <c r="G344" s="21" t="s">
        <v>14</v>
      </c>
      <c r="H344" s="24" t="s">
        <v>14</v>
      </c>
      <c r="I344" s="18">
        <f t="shared" si="224"/>
        <v>1</v>
      </c>
      <c r="J344" s="22">
        <f t="shared" si="224"/>
        <v>3382</v>
      </c>
      <c r="K344" s="18">
        <v>1</v>
      </c>
      <c r="L344" s="18">
        <v>3382</v>
      </c>
      <c r="M344" s="21" t="s">
        <v>14</v>
      </c>
      <c r="N344" s="24" t="s">
        <v>14</v>
      </c>
      <c r="O344" s="18" t="str">
        <f t="shared" si="225"/>
        <v>－</v>
      </c>
      <c r="P344" s="18" t="str">
        <f t="shared" si="225"/>
        <v>－</v>
      </c>
      <c r="Q344" s="21" t="s">
        <v>14</v>
      </c>
      <c r="R344" s="22" t="s">
        <v>14</v>
      </c>
      <c r="S344" s="21" t="s">
        <v>14</v>
      </c>
      <c r="T344" s="26" t="s">
        <v>14</v>
      </c>
      <c r="U344" s="97"/>
      <c r="V344" s="1"/>
      <c r="X344" s="2"/>
    </row>
    <row r="345" spans="1:24" ht="20.25" customHeight="1" hidden="1">
      <c r="A345" s="49" t="s">
        <v>86</v>
      </c>
      <c r="B345" s="21">
        <f t="shared" si="222"/>
        <v>1</v>
      </c>
      <c r="C345" s="19">
        <f t="shared" si="222"/>
        <v>4365</v>
      </c>
      <c r="D345" s="22" t="s">
        <v>14</v>
      </c>
      <c r="E345" s="21">
        <f t="shared" si="223"/>
        <v>1</v>
      </c>
      <c r="F345" s="21">
        <f t="shared" si="223"/>
        <v>4365</v>
      </c>
      <c r="G345" s="21" t="s">
        <v>14</v>
      </c>
      <c r="H345" s="24" t="s">
        <v>14</v>
      </c>
      <c r="I345" s="18">
        <f t="shared" si="224"/>
        <v>1</v>
      </c>
      <c r="J345" s="22">
        <f t="shared" si="224"/>
        <v>4365</v>
      </c>
      <c r="K345" s="18">
        <v>1</v>
      </c>
      <c r="L345" s="18">
        <v>4365</v>
      </c>
      <c r="M345" s="21" t="s">
        <v>14</v>
      </c>
      <c r="N345" s="24" t="s">
        <v>14</v>
      </c>
      <c r="O345" s="18" t="str">
        <f t="shared" si="225"/>
        <v>－</v>
      </c>
      <c r="P345" s="18" t="str">
        <f t="shared" si="225"/>
        <v>－</v>
      </c>
      <c r="Q345" s="21" t="s">
        <v>14</v>
      </c>
      <c r="R345" s="22" t="s">
        <v>14</v>
      </c>
      <c r="S345" s="21" t="s">
        <v>14</v>
      </c>
      <c r="T345" s="26" t="s">
        <v>14</v>
      </c>
      <c r="U345" s="97"/>
      <c r="V345" s="1"/>
      <c r="X345" s="2"/>
    </row>
    <row r="346" spans="1:24" ht="20.25" customHeight="1" hidden="1">
      <c r="A346" s="49" t="s">
        <v>315</v>
      </c>
      <c r="B346" s="21">
        <f aca="true" t="shared" si="226" ref="B346:C349">SUM(E346,G346)</f>
        <v>3</v>
      </c>
      <c r="C346" s="19">
        <f t="shared" si="226"/>
        <v>13246</v>
      </c>
      <c r="D346" s="22" t="s">
        <v>14</v>
      </c>
      <c r="E346" s="18">
        <f>SUM(E347:E349)</f>
        <v>3</v>
      </c>
      <c r="F346" s="18">
        <f>SUM(F347:F349)</f>
        <v>13246</v>
      </c>
      <c r="G346" s="21" t="s">
        <v>14</v>
      </c>
      <c r="H346" s="24" t="s">
        <v>14</v>
      </c>
      <c r="I346" s="18">
        <f>SUM(I347:I349)</f>
        <v>3</v>
      </c>
      <c r="J346" s="18">
        <f>SUM(J347:J349)</f>
        <v>13246</v>
      </c>
      <c r="K346" s="18">
        <f>SUM(K347:K349)</f>
        <v>3</v>
      </c>
      <c r="L346" s="18">
        <f>SUM(L347:L349)</f>
        <v>13246</v>
      </c>
      <c r="M346" s="21" t="s">
        <v>14</v>
      </c>
      <c r="N346" s="24" t="s">
        <v>14</v>
      </c>
      <c r="O346" s="18">
        <f>SUM(O347:O349)</f>
        <v>0</v>
      </c>
      <c r="P346" s="18">
        <f>SUM(P347:P349)</f>
        <v>0</v>
      </c>
      <c r="Q346" s="18">
        <f>SUM(Q347:Q349)</f>
        <v>0</v>
      </c>
      <c r="R346" s="18">
        <f>SUM(R347:R349)</f>
        <v>0</v>
      </c>
      <c r="S346" s="21" t="s">
        <v>14</v>
      </c>
      <c r="T346" s="26" t="s">
        <v>14</v>
      </c>
      <c r="U346" s="97"/>
      <c r="V346" s="1"/>
      <c r="X346" s="2"/>
    </row>
    <row r="347" spans="1:24" ht="20.25" customHeight="1" hidden="1">
      <c r="A347" s="49" t="s">
        <v>87</v>
      </c>
      <c r="B347" s="21">
        <f t="shared" si="226"/>
        <v>1</v>
      </c>
      <c r="C347" s="19">
        <f t="shared" si="226"/>
        <v>7415</v>
      </c>
      <c r="D347" s="22" t="s">
        <v>14</v>
      </c>
      <c r="E347" s="21">
        <f aca="true" t="shared" si="227" ref="E347:F349">SUM(K347,Q347)</f>
        <v>1</v>
      </c>
      <c r="F347" s="21">
        <f t="shared" si="227"/>
        <v>7415</v>
      </c>
      <c r="G347" s="21" t="s">
        <v>14</v>
      </c>
      <c r="H347" s="24" t="s">
        <v>14</v>
      </c>
      <c r="I347" s="18">
        <f aca="true" t="shared" si="228" ref="I347:J349">IF(SUM(K347,M347)=0,"－",SUM(K347,M347))</f>
        <v>1</v>
      </c>
      <c r="J347" s="22">
        <f t="shared" si="228"/>
        <v>7415</v>
      </c>
      <c r="K347" s="18">
        <v>1</v>
      </c>
      <c r="L347" s="18">
        <v>7415</v>
      </c>
      <c r="M347" s="21" t="s">
        <v>14</v>
      </c>
      <c r="N347" s="24" t="s">
        <v>14</v>
      </c>
      <c r="O347" s="18" t="str">
        <f aca="true" t="shared" si="229" ref="O347:P349">IF(SUM(Q347,S347)=0,"－",SUM(Q347,S347))</f>
        <v>－</v>
      </c>
      <c r="P347" s="18" t="str">
        <f t="shared" si="229"/>
        <v>－</v>
      </c>
      <c r="Q347" s="21" t="s">
        <v>14</v>
      </c>
      <c r="R347" s="22" t="s">
        <v>14</v>
      </c>
      <c r="S347" s="21" t="s">
        <v>14</v>
      </c>
      <c r="T347" s="26" t="s">
        <v>14</v>
      </c>
      <c r="U347" s="97"/>
      <c r="V347" s="1"/>
      <c r="X347" s="2"/>
    </row>
    <row r="348" spans="1:24" ht="20.25" customHeight="1" hidden="1">
      <c r="A348" s="49" t="s">
        <v>88</v>
      </c>
      <c r="B348" s="21">
        <f t="shared" si="226"/>
        <v>1</v>
      </c>
      <c r="C348" s="19">
        <f t="shared" si="226"/>
        <v>1301</v>
      </c>
      <c r="D348" s="22" t="s">
        <v>14</v>
      </c>
      <c r="E348" s="21">
        <f t="shared" si="227"/>
        <v>1</v>
      </c>
      <c r="F348" s="21">
        <f t="shared" si="227"/>
        <v>1301</v>
      </c>
      <c r="G348" s="21" t="s">
        <v>14</v>
      </c>
      <c r="H348" s="24" t="s">
        <v>14</v>
      </c>
      <c r="I348" s="18">
        <f t="shared" si="228"/>
        <v>1</v>
      </c>
      <c r="J348" s="22">
        <f t="shared" si="228"/>
        <v>1301</v>
      </c>
      <c r="K348" s="18">
        <v>1</v>
      </c>
      <c r="L348" s="18">
        <v>1301</v>
      </c>
      <c r="M348" s="21" t="s">
        <v>14</v>
      </c>
      <c r="N348" s="24" t="s">
        <v>14</v>
      </c>
      <c r="O348" s="18" t="str">
        <f t="shared" si="229"/>
        <v>－</v>
      </c>
      <c r="P348" s="18" t="str">
        <f t="shared" si="229"/>
        <v>－</v>
      </c>
      <c r="Q348" s="21" t="s">
        <v>14</v>
      </c>
      <c r="R348" s="22" t="s">
        <v>14</v>
      </c>
      <c r="S348" s="21" t="s">
        <v>14</v>
      </c>
      <c r="T348" s="26" t="s">
        <v>14</v>
      </c>
      <c r="U348" s="97"/>
      <c r="V348" s="1"/>
      <c r="X348" s="2"/>
    </row>
    <row r="349" spans="1:24" ht="20.25" customHeight="1" hidden="1">
      <c r="A349" s="49" t="s">
        <v>89</v>
      </c>
      <c r="B349" s="21">
        <f t="shared" si="226"/>
        <v>1</v>
      </c>
      <c r="C349" s="19">
        <f t="shared" si="226"/>
        <v>4530</v>
      </c>
      <c r="D349" s="22" t="s">
        <v>14</v>
      </c>
      <c r="E349" s="21">
        <f t="shared" si="227"/>
        <v>1</v>
      </c>
      <c r="F349" s="21">
        <f t="shared" si="227"/>
        <v>4530</v>
      </c>
      <c r="G349" s="21" t="s">
        <v>14</v>
      </c>
      <c r="H349" s="24" t="s">
        <v>14</v>
      </c>
      <c r="I349" s="18">
        <f t="shared" si="228"/>
        <v>1</v>
      </c>
      <c r="J349" s="22">
        <f t="shared" si="228"/>
        <v>4530</v>
      </c>
      <c r="K349" s="18">
        <v>1</v>
      </c>
      <c r="L349" s="18">
        <v>4530</v>
      </c>
      <c r="M349" s="21" t="s">
        <v>14</v>
      </c>
      <c r="N349" s="24" t="s">
        <v>14</v>
      </c>
      <c r="O349" s="18" t="str">
        <f t="shared" si="229"/>
        <v>－</v>
      </c>
      <c r="P349" s="18" t="str">
        <f t="shared" si="229"/>
        <v>－</v>
      </c>
      <c r="Q349" s="21" t="s">
        <v>14</v>
      </c>
      <c r="R349" s="22" t="s">
        <v>14</v>
      </c>
      <c r="S349" s="21" t="s">
        <v>14</v>
      </c>
      <c r="T349" s="26" t="s">
        <v>14</v>
      </c>
      <c r="U349" s="97"/>
      <c r="V349" s="1"/>
      <c r="X349" s="2"/>
    </row>
    <row r="350" spans="1:24" ht="20.25" customHeight="1" hidden="1">
      <c r="A350" s="49" t="s">
        <v>16</v>
      </c>
      <c r="B350" s="21">
        <f aca="true" t="shared" si="230" ref="B350:C364">SUM(E350,G350)</f>
        <v>3</v>
      </c>
      <c r="C350" s="19">
        <f t="shared" si="230"/>
        <v>9976</v>
      </c>
      <c r="D350" s="22" t="s">
        <v>14</v>
      </c>
      <c r="E350" s="18">
        <f>SUM(E351:E352)</f>
        <v>3</v>
      </c>
      <c r="F350" s="18">
        <f>SUM(F351:F352)</f>
        <v>9976</v>
      </c>
      <c r="G350" s="21" t="s">
        <v>14</v>
      </c>
      <c r="H350" s="24" t="s">
        <v>14</v>
      </c>
      <c r="I350" s="18">
        <f>SUM(I351:I352)</f>
        <v>2</v>
      </c>
      <c r="J350" s="18">
        <f>SUM(J351:J352)</f>
        <v>9860</v>
      </c>
      <c r="K350" s="18">
        <f>SUM(K351:K352)</f>
        <v>2</v>
      </c>
      <c r="L350" s="18">
        <f>SUM(L351:L352)</f>
        <v>9860</v>
      </c>
      <c r="M350" s="21" t="s">
        <v>14</v>
      </c>
      <c r="N350" s="24" t="s">
        <v>14</v>
      </c>
      <c r="O350" s="18">
        <f>SUM(O351:O352)</f>
        <v>1</v>
      </c>
      <c r="P350" s="18">
        <f>SUM(P351:P352)</f>
        <v>116</v>
      </c>
      <c r="Q350" s="18">
        <f>SUM(Q351:Q352)</f>
        <v>1</v>
      </c>
      <c r="R350" s="18">
        <f>SUM(R351:R352)</f>
        <v>116</v>
      </c>
      <c r="S350" s="21" t="s">
        <v>14</v>
      </c>
      <c r="T350" s="26" t="s">
        <v>14</v>
      </c>
      <c r="U350" s="97"/>
      <c r="V350" s="1"/>
      <c r="X350" s="2"/>
    </row>
    <row r="351" spans="1:24" ht="20.25" customHeight="1" hidden="1">
      <c r="A351" s="49" t="s">
        <v>90</v>
      </c>
      <c r="B351" s="21">
        <f t="shared" si="230"/>
        <v>2</v>
      </c>
      <c r="C351" s="19">
        <f t="shared" si="230"/>
        <v>8675</v>
      </c>
      <c r="D351" s="22" t="s">
        <v>14</v>
      </c>
      <c r="E351" s="21">
        <f>SUM(K351,Q351)</f>
        <v>2</v>
      </c>
      <c r="F351" s="21">
        <f>SUM(L351,R351)</f>
        <v>8675</v>
      </c>
      <c r="G351" s="21" t="s">
        <v>14</v>
      </c>
      <c r="H351" s="24" t="s">
        <v>14</v>
      </c>
      <c r="I351" s="18">
        <f>IF(SUM(K351,M351)=0,"－",SUM(K351,M351))</f>
        <v>1</v>
      </c>
      <c r="J351" s="22">
        <f>IF(SUM(L351,N351)=0,"－",SUM(L351,N351))</f>
        <v>8559</v>
      </c>
      <c r="K351" s="18">
        <v>1</v>
      </c>
      <c r="L351" s="18">
        <v>8559</v>
      </c>
      <c r="M351" s="21" t="s">
        <v>14</v>
      </c>
      <c r="N351" s="24" t="s">
        <v>14</v>
      </c>
      <c r="O351" s="18">
        <f>IF(SUM(Q351,S351)=0,"－",SUM(Q351,S351))</f>
        <v>1</v>
      </c>
      <c r="P351" s="18">
        <f>IF(SUM(R351,T351)=0,"－",SUM(R351,T351))</f>
        <v>116</v>
      </c>
      <c r="Q351" s="18">
        <v>1</v>
      </c>
      <c r="R351" s="18">
        <v>116</v>
      </c>
      <c r="S351" s="21" t="s">
        <v>14</v>
      </c>
      <c r="T351" s="26" t="s">
        <v>14</v>
      </c>
      <c r="U351" s="97"/>
      <c r="V351" s="1"/>
      <c r="X351" s="2"/>
    </row>
    <row r="352" spans="1:24" ht="20.25" customHeight="1" hidden="1">
      <c r="A352" s="49" t="s">
        <v>91</v>
      </c>
      <c r="B352" s="21">
        <f t="shared" si="230"/>
        <v>1</v>
      </c>
      <c r="C352" s="19">
        <f t="shared" si="230"/>
        <v>1301</v>
      </c>
      <c r="D352" s="22" t="s">
        <v>14</v>
      </c>
      <c r="E352" s="21">
        <f>SUM(K352,Q352)</f>
        <v>1</v>
      </c>
      <c r="F352" s="21">
        <f>SUM(L352,R352)</f>
        <v>1301</v>
      </c>
      <c r="G352" s="21" t="s">
        <v>14</v>
      </c>
      <c r="H352" s="24" t="s">
        <v>14</v>
      </c>
      <c r="I352" s="18">
        <f>IF(SUM(K352,M352)=0,"－",SUM(K352,M352))</f>
        <v>1</v>
      </c>
      <c r="J352" s="22">
        <f>IF(SUM(L352,N352)=0,"－",SUM(L352,N352))</f>
        <v>1301</v>
      </c>
      <c r="K352" s="18">
        <v>1</v>
      </c>
      <c r="L352" s="18">
        <v>1301</v>
      </c>
      <c r="M352" s="21" t="s">
        <v>14</v>
      </c>
      <c r="N352" s="24" t="s">
        <v>14</v>
      </c>
      <c r="O352" s="18" t="str">
        <f>IF(SUM(Q352,S352)=0,"－",SUM(Q352,S352))</f>
        <v>－</v>
      </c>
      <c r="P352" s="18" t="str">
        <f>IF(SUM(R352,T352)=0,"－",SUM(R352,T352))</f>
        <v>－</v>
      </c>
      <c r="Q352" s="21" t="s">
        <v>14</v>
      </c>
      <c r="R352" s="22" t="s">
        <v>14</v>
      </c>
      <c r="S352" s="21" t="s">
        <v>14</v>
      </c>
      <c r="T352" s="26" t="s">
        <v>14</v>
      </c>
      <c r="U352" s="97"/>
      <c r="V352" s="1"/>
      <c r="X352" s="2"/>
    </row>
    <row r="353" spans="1:24" ht="20.25" customHeight="1" hidden="1">
      <c r="A353" s="49" t="s">
        <v>323</v>
      </c>
      <c r="B353" s="21">
        <f>SUM(E353,G353)</f>
        <v>8</v>
      </c>
      <c r="C353" s="19">
        <f t="shared" si="230"/>
        <v>31001</v>
      </c>
      <c r="D353" s="22" t="s">
        <v>14</v>
      </c>
      <c r="E353" s="18">
        <f>SUM(E354:E360)</f>
        <v>8</v>
      </c>
      <c r="F353" s="18">
        <f>SUM(F354:F360)</f>
        <v>31001</v>
      </c>
      <c r="G353" s="21" t="s">
        <v>14</v>
      </c>
      <c r="H353" s="24" t="s">
        <v>14</v>
      </c>
      <c r="I353" s="18">
        <f>SUM(I354:I360)</f>
        <v>8</v>
      </c>
      <c r="J353" s="18">
        <f>SUM(J354:J360)</f>
        <v>31001</v>
      </c>
      <c r="K353" s="18">
        <f>SUM(K354:K360)</f>
        <v>8</v>
      </c>
      <c r="L353" s="18">
        <f>SUM(L354:L360)</f>
        <v>31001</v>
      </c>
      <c r="M353" s="21" t="s">
        <v>14</v>
      </c>
      <c r="N353" s="24" t="s">
        <v>14</v>
      </c>
      <c r="O353" s="18">
        <f>SUM(O354:O360)</f>
        <v>0</v>
      </c>
      <c r="P353" s="18">
        <f>SUM(P354:P360)</f>
        <v>0</v>
      </c>
      <c r="Q353" s="18">
        <f>SUM(Q354:Q360)</f>
        <v>0</v>
      </c>
      <c r="R353" s="18">
        <f>SUM(R354:R360)</f>
        <v>0</v>
      </c>
      <c r="S353" s="21" t="s">
        <v>14</v>
      </c>
      <c r="T353" s="26" t="s">
        <v>14</v>
      </c>
      <c r="U353" s="97"/>
      <c r="V353" s="1"/>
      <c r="X353" s="2"/>
    </row>
    <row r="354" spans="1:24" ht="20.25" customHeight="1" hidden="1">
      <c r="A354" s="49" t="s">
        <v>92</v>
      </c>
      <c r="B354" s="21">
        <f t="shared" si="230"/>
        <v>2</v>
      </c>
      <c r="C354" s="19">
        <f t="shared" si="230"/>
        <v>12886</v>
      </c>
      <c r="D354" s="22" t="s">
        <v>14</v>
      </c>
      <c r="E354" s="21">
        <f aca="true" t="shared" si="231" ref="E354:E360">SUM(K354,Q354)</f>
        <v>2</v>
      </c>
      <c r="F354" s="21">
        <f aca="true" t="shared" si="232" ref="F354:F360">SUM(L354,R354)</f>
        <v>12886</v>
      </c>
      <c r="G354" s="21" t="s">
        <v>14</v>
      </c>
      <c r="H354" s="24" t="s">
        <v>14</v>
      </c>
      <c r="I354" s="18">
        <f aca="true" t="shared" si="233" ref="I354:I360">IF(SUM(K354,M354)=0,"－",SUM(K354,M354))</f>
        <v>2</v>
      </c>
      <c r="J354" s="22">
        <f aca="true" t="shared" si="234" ref="J354:J360">IF(SUM(L354,N354)=0,"－",SUM(L354,N354))</f>
        <v>12886</v>
      </c>
      <c r="K354" s="18">
        <v>2</v>
      </c>
      <c r="L354" s="18">
        <f>8911+3975</f>
        <v>12886</v>
      </c>
      <c r="M354" s="21" t="s">
        <v>14</v>
      </c>
      <c r="N354" s="24" t="s">
        <v>14</v>
      </c>
      <c r="O354" s="18" t="str">
        <f aca="true" t="shared" si="235" ref="O354:O360">IF(SUM(Q354,S354)=0,"－",SUM(Q354,S354))</f>
        <v>－</v>
      </c>
      <c r="P354" s="18" t="str">
        <f aca="true" t="shared" si="236" ref="P354:P360">IF(SUM(R354,T354)=0,"－",SUM(R354,T354))</f>
        <v>－</v>
      </c>
      <c r="Q354" s="21" t="s">
        <v>14</v>
      </c>
      <c r="R354" s="22" t="s">
        <v>14</v>
      </c>
      <c r="S354" s="21" t="s">
        <v>14</v>
      </c>
      <c r="T354" s="26" t="s">
        <v>14</v>
      </c>
      <c r="U354" s="97"/>
      <c r="V354" s="1"/>
      <c r="X354" s="2"/>
    </row>
    <row r="355" spans="1:24" ht="20.25" customHeight="1" hidden="1">
      <c r="A355" s="49" t="s">
        <v>93</v>
      </c>
      <c r="B355" s="21">
        <f>SUM(E355,G355)</f>
        <v>1</v>
      </c>
      <c r="C355" s="19">
        <f>SUM(F355,H355)</f>
        <v>3616</v>
      </c>
      <c r="D355" s="22" t="s">
        <v>14</v>
      </c>
      <c r="E355" s="21">
        <f>SUM(K355,Q355)</f>
        <v>1</v>
      </c>
      <c r="F355" s="21">
        <f>SUM(L355,R355)</f>
        <v>3616</v>
      </c>
      <c r="G355" s="21" t="s">
        <v>14</v>
      </c>
      <c r="H355" s="24" t="s">
        <v>14</v>
      </c>
      <c r="I355" s="18">
        <f>IF(SUM(K355,M355)=0,"－",SUM(K355,M355))</f>
        <v>1</v>
      </c>
      <c r="J355" s="22">
        <f>IF(SUM(L355,N355)=0,"－",SUM(L355,N355))</f>
        <v>3616</v>
      </c>
      <c r="K355" s="18">
        <v>1</v>
      </c>
      <c r="L355" s="18">
        <v>3616</v>
      </c>
      <c r="M355" s="21" t="s">
        <v>14</v>
      </c>
      <c r="N355" s="24" t="s">
        <v>14</v>
      </c>
      <c r="O355" s="18" t="str">
        <f>IF(SUM(Q355,S355)=0,"－",SUM(Q355,S355))</f>
        <v>－</v>
      </c>
      <c r="P355" s="18" t="str">
        <f>IF(SUM(R355,T355)=0,"－",SUM(R355,T355))</f>
        <v>－</v>
      </c>
      <c r="Q355" s="21" t="s">
        <v>14</v>
      </c>
      <c r="R355" s="22" t="s">
        <v>14</v>
      </c>
      <c r="S355" s="21" t="s">
        <v>14</v>
      </c>
      <c r="T355" s="26" t="s">
        <v>14</v>
      </c>
      <c r="U355" s="97"/>
      <c r="V355" s="1"/>
      <c r="X355" s="2"/>
    </row>
    <row r="356" spans="1:24" ht="20.25" customHeight="1" hidden="1">
      <c r="A356" s="49" t="s">
        <v>94</v>
      </c>
      <c r="B356" s="21">
        <f t="shared" si="230"/>
        <v>1</v>
      </c>
      <c r="C356" s="19">
        <f t="shared" si="230"/>
        <v>1301</v>
      </c>
      <c r="D356" s="22" t="s">
        <v>14</v>
      </c>
      <c r="E356" s="21">
        <f t="shared" si="231"/>
        <v>1</v>
      </c>
      <c r="F356" s="21">
        <f t="shared" si="232"/>
        <v>1301</v>
      </c>
      <c r="G356" s="21" t="s">
        <v>14</v>
      </c>
      <c r="H356" s="24" t="s">
        <v>14</v>
      </c>
      <c r="I356" s="18">
        <f t="shared" si="233"/>
        <v>1</v>
      </c>
      <c r="J356" s="22">
        <f t="shared" si="234"/>
        <v>1301</v>
      </c>
      <c r="K356" s="18">
        <v>1</v>
      </c>
      <c r="L356" s="18">
        <v>1301</v>
      </c>
      <c r="M356" s="21" t="s">
        <v>14</v>
      </c>
      <c r="N356" s="24" t="s">
        <v>14</v>
      </c>
      <c r="O356" s="18" t="str">
        <f t="shared" si="235"/>
        <v>－</v>
      </c>
      <c r="P356" s="18" t="str">
        <f t="shared" si="236"/>
        <v>－</v>
      </c>
      <c r="Q356" s="21" t="s">
        <v>14</v>
      </c>
      <c r="R356" s="22" t="s">
        <v>14</v>
      </c>
      <c r="S356" s="21" t="s">
        <v>14</v>
      </c>
      <c r="T356" s="26" t="s">
        <v>14</v>
      </c>
      <c r="U356" s="97"/>
      <c r="V356" s="1"/>
      <c r="X356" s="2"/>
    </row>
    <row r="357" spans="1:24" ht="20.25" customHeight="1" hidden="1">
      <c r="A357" s="49" t="s">
        <v>95</v>
      </c>
      <c r="B357" s="21">
        <f>SUM(E357,G357)</f>
        <v>1</v>
      </c>
      <c r="C357" s="19">
        <f>SUM(F357,H357)</f>
        <v>2656</v>
      </c>
      <c r="D357" s="22" t="s">
        <v>14</v>
      </c>
      <c r="E357" s="21">
        <f>SUM(K357,Q357)</f>
        <v>1</v>
      </c>
      <c r="F357" s="21">
        <f>SUM(L357,R357)</f>
        <v>2656</v>
      </c>
      <c r="G357" s="21" t="s">
        <v>14</v>
      </c>
      <c r="H357" s="24" t="s">
        <v>14</v>
      </c>
      <c r="I357" s="18">
        <f>IF(SUM(K357,M357)=0,"－",SUM(K357,M357))</f>
        <v>1</v>
      </c>
      <c r="J357" s="22">
        <f>IF(SUM(L357,N357)=0,"－",SUM(L357,N357))</f>
        <v>2656</v>
      </c>
      <c r="K357" s="18">
        <v>1</v>
      </c>
      <c r="L357" s="18">
        <v>2656</v>
      </c>
      <c r="M357" s="21" t="s">
        <v>14</v>
      </c>
      <c r="N357" s="24" t="s">
        <v>14</v>
      </c>
      <c r="O357" s="18" t="str">
        <f>IF(SUM(Q357,S357)=0,"－",SUM(Q357,S357))</f>
        <v>－</v>
      </c>
      <c r="P357" s="18" t="str">
        <f>IF(SUM(R357,T357)=0,"－",SUM(R357,T357))</f>
        <v>－</v>
      </c>
      <c r="Q357" s="21" t="s">
        <v>14</v>
      </c>
      <c r="R357" s="22" t="s">
        <v>14</v>
      </c>
      <c r="S357" s="21" t="s">
        <v>14</v>
      </c>
      <c r="T357" s="26" t="s">
        <v>14</v>
      </c>
      <c r="U357" s="97"/>
      <c r="V357" s="1"/>
      <c r="X357" s="2"/>
    </row>
    <row r="358" spans="1:24" ht="20.25" customHeight="1" hidden="1">
      <c r="A358" s="49" t="s">
        <v>96</v>
      </c>
      <c r="B358" s="21">
        <f t="shared" si="230"/>
        <v>1</v>
      </c>
      <c r="C358" s="19">
        <f t="shared" si="230"/>
        <v>2963</v>
      </c>
      <c r="D358" s="22" t="s">
        <v>14</v>
      </c>
      <c r="E358" s="21">
        <f t="shared" si="231"/>
        <v>1</v>
      </c>
      <c r="F358" s="21">
        <f t="shared" si="232"/>
        <v>2963</v>
      </c>
      <c r="G358" s="21" t="s">
        <v>14</v>
      </c>
      <c r="H358" s="24" t="s">
        <v>14</v>
      </c>
      <c r="I358" s="18">
        <f t="shared" si="233"/>
        <v>1</v>
      </c>
      <c r="J358" s="22">
        <f t="shared" si="234"/>
        <v>2963</v>
      </c>
      <c r="K358" s="18">
        <v>1</v>
      </c>
      <c r="L358" s="18">
        <v>2963</v>
      </c>
      <c r="M358" s="21" t="s">
        <v>14</v>
      </c>
      <c r="N358" s="24" t="s">
        <v>14</v>
      </c>
      <c r="O358" s="18" t="str">
        <f t="shared" si="235"/>
        <v>－</v>
      </c>
      <c r="P358" s="18" t="str">
        <f t="shared" si="236"/>
        <v>－</v>
      </c>
      <c r="Q358" s="21" t="s">
        <v>14</v>
      </c>
      <c r="R358" s="22" t="s">
        <v>14</v>
      </c>
      <c r="S358" s="21" t="s">
        <v>14</v>
      </c>
      <c r="T358" s="26" t="s">
        <v>14</v>
      </c>
      <c r="U358" s="97"/>
      <c r="V358" s="1"/>
      <c r="X358" s="2"/>
    </row>
    <row r="359" spans="1:24" ht="20.25" customHeight="1" hidden="1">
      <c r="A359" s="49" t="s">
        <v>97</v>
      </c>
      <c r="B359" s="21">
        <f t="shared" si="230"/>
        <v>1</v>
      </c>
      <c r="C359" s="19">
        <f t="shared" si="230"/>
        <v>3215</v>
      </c>
      <c r="D359" s="22" t="s">
        <v>14</v>
      </c>
      <c r="E359" s="21">
        <f t="shared" si="231"/>
        <v>1</v>
      </c>
      <c r="F359" s="21">
        <f t="shared" si="232"/>
        <v>3215</v>
      </c>
      <c r="G359" s="21" t="s">
        <v>14</v>
      </c>
      <c r="H359" s="24" t="s">
        <v>14</v>
      </c>
      <c r="I359" s="18">
        <f t="shared" si="233"/>
        <v>1</v>
      </c>
      <c r="J359" s="22">
        <f t="shared" si="234"/>
        <v>3215</v>
      </c>
      <c r="K359" s="18">
        <v>1</v>
      </c>
      <c r="L359" s="18">
        <v>3215</v>
      </c>
      <c r="M359" s="21" t="s">
        <v>14</v>
      </c>
      <c r="N359" s="24" t="s">
        <v>14</v>
      </c>
      <c r="O359" s="18" t="str">
        <f t="shared" si="235"/>
        <v>－</v>
      </c>
      <c r="P359" s="18" t="str">
        <f t="shared" si="236"/>
        <v>－</v>
      </c>
      <c r="Q359" s="21" t="s">
        <v>14</v>
      </c>
      <c r="R359" s="22" t="s">
        <v>14</v>
      </c>
      <c r="S359" s="21" t="s">
        <v>14</v>
      </c>
      <c r="T359" s="26" t="s">
        <v>14</v>
      </c>
      <c r="U359" s="97"/>
      <c r="V359" s="1"/>
      <c r="X359" s="2"/>
    </row>
    <row r="360" spans="1:24" ht="20.25" customHeight="1" hidden="1">
      <c r="A360" s="49" t="s">
        <v>98</v>
      </c>
      <c r="B360" s="21">
        <f t="shared" si="230"/>
        <v>1</v>
      </c>
      <c r="C360" s="19">
        <f t="shared" si="230"/>
        <v>4364</v>
      </c>
      <c r="D360" s="22" t="s">
        <v>14</v>
      </c>
      <c r="E360" s="21">
        <f t="shared" si="231"/>
        <v>1</v>
      </c>
      <c r="F360" s="21">
        <f t="shared" si="232"/>
        <v>4364</v>
      </c>
      <c r="G360" s="21" t="s">
        <v>14</v>
      </c>
      <c r="H360" s="24" t="s">
        <v>14</v>
      </c>
      <c r="I360" s="18">
        <f t="shared" si="233"/>
        <v>1</v>
      </c>
      <c r="J360" s="22">
        <f t="shared" si="234"/>
        <v>4364</v>
      </c>
      <c r="K360" s="18">
        <v>1</v>
      </c>
      <c r="L360" s="18">
        <v>4364</v>
      </c>
      <c r="M360" s="21" t="s">
        <v>14</v>
      </c>
      <c r="N360" s="24" t="s">
        <v>14</v>
      </c>
      <c r="O360" s="18" t="str">
        <f t="shared" si="235"/>
        <v>－</v>
      </c>
      <c r="P360" s="18" t="str">
        <f t="shared" si="236"/>
        <v>－</v>
      </c>
      <c r="Q360" s="21" t="s">
        <v>14</v>
      </c>
      <c r="R360" s="22" t="s">
        <v>14</v>
      </c>
      <c r="S360" s="21" t="s">
        <v>14</v>
      </c>
      <c r="T360" s="26" t="s">
        <v>14</v>
      </c>
      <c r="U360" s="97"/>
      <c r="V360" s="1"/>
      <c r="X360" s="2"/>
    </row>
    <row r="361" spans="1:24" ht="20.25" customHeight="1" hidden="1">
      <c r="A361" s="49" t="s">
        <v>330</v>
      </c>
      <c r="B361" s="21">
        <f t="shared" si="230"/>
        <v>3</v>
      </c>
      <c r="C361" s="19">
        <f t="shared" si="230"/>
        <v>18042</v>
      </c>
      <c r="D361" s="22" t="s">
        <v>14</v>
      </c>
      <c r="E361" s="18">
        <f>SUM(E362:E364)</f>
        <v>3</v>
      </c>
      <c r="F361" s="18">
        <f>SUM(F362:F364)</f>
        <v>18042</v>
      </c>
      <c r="G361" s="21" t="s">
        <v>14</v>
      </c>
      <c r="H361" s="24" t="s">
        <v>14</v>
      </c>
      <c r="I361" s="18">
        <f>SUM(I362:I364)</f>
        <v>2</v>
      </c>
      <c r="J361" s="18">
        <f>SUM(J362:J364)</f>
        <v>13514</v>
      </c>
      <c r="K361" s="18">
        <f>SUM(K362:K364)</f>
        <v>2</v>
      </c>
      <c r="L361" s="18">
        <f>SUM(L362:L364)</f>
        <v>13514</v>
      </c>
      <c r="M361" s="21" t="s">
        <v>14</v>
      </c>
      <c r="N361" s="24" t="s">
        <v>14</v>
      </c>
      <c r="O361" s="18">
        <f>SUM(O362:O364)</f>
        <v>1</v>
      </c>
      <c r="P361" s="18">
        <f>SUM(P362:P364)</f>
        <v>4528</v>
      </c>
      <c r="Q361" s="18">
        <f>SUM(Q362:Q364)</f>
        <v>1</v>
      </c>
      <c r="R361" s="18">
        <f>SUM(R362:R364)</f>
        <v>4528</v>
      </c>
      <c r="S361" s="21" t="s">
        <v>14</v>
      </c>
      <c r="T361" s="26" t="s">
        <v>14</v>
      </c>
      <c r="U361" s="97"/>
      <c r="V361" s="1"/>
      <c r="X361" s="2"/>
    </row>
    <row r="362" spans="1:24" ht="20.25" customHeight="1" hidden="1">
      <c r="A362" s="49" t="s">
        <v>99</v>
      </c>
      <c r="B362" s="21">
        <f t="shared" si="230"/>
        <v>1</v>
      </c>
      <c r="C362" s="19">
        <f t="shared" si="230"/>
        <v>12213</v>
      </c>
      <c r="D362" s="22" t="s">
        <v>14</v>
      </c>
      <c r="E362" s="21">
        <f aca="true" t="shared" si="237" ref="E362:F364">SUM(K362,Q362)</f>
        <v>1</v>
      </c>
      <c r="F362" s="21">
        <f t="shared" si="237"/>
        <v>12213</v>
      </c>
      <c r="G362" s="21" t="s">
        <v>14</v>
      </c>
      <c r="H362" s="24" t="s">
        <v>14</v>
      </c>
      <c r="I362" s="18">
        <f aca="true" t="shared" si="238" ref="I362:J364">IF(SUM(K362,M362)=0,"－",SUM(K362,M362))</f>
        <v>1</v>
      </c>
      <c r="J362" s="22">
        <f t="shared" si="238"/>
        <v>12213</v>
      </c>
      <c r="K362" s="18">
        <v>1</v>
      </c>
      <c r="L362" s="18">
        <v>12213</v>
      </c>
      <c r="M362" s="21" t="s">
        <v>14</v>
      </c>
      <c r="N362" s="24" t="s">
        <v>14</v>
      </c>
      <c r="O362" s="18" t="str">
        <f aca="true" t="shared" si="239" ref="O362:P364">IF(SUM(Q362,S362)=0,"－",SUM(Q362,S362))</f>
        <v>－</v>
      </c>
      <c r="P362" s="18" t="str">
        <f t="shared" si="239"/>
        <v>－</v>
      </c>
      <c r="Q362" s="21" t="s">
        <v>14</v>
      </c>
      <c r="R362" s="22" t="s">
        <v>14</v>
      </c>
      <c r="S362" s="21" t="s">
        <v>14</v>
      </c>
      <c r="T362" s="26" t="s">
        <v>14</v>
      </c>
      <c r="U362" s="97"/>
      <c r="V362" s="1"/>
      <c r="X362" s="2"/>
    </row>
    <row r="363" spans="1:24" ht="20.25" customHeight="1" hidden="1">
      <c r="A363" s="49" t="s">
        <v>100</v>
      </c>
      <c r="B363" s="21">
        <f t="shared" si="230"/>
        <v>1</v>
      </c>
      <c r="C363" s="19">
        <f t="shared" si="230"/>
        <v>1301</v>
      </c>
      <c r="D363" s="22" t="s">
        <v>14</v>
      </c>
      <c r="E363" s="21">
        <f t="shared" si="237"/>
        <v>1</v>
      </c>
      <c r="F363" s="21">
        <f t="shared" si="237"/>
        <v>1301</v>
      </c>
      <c r="G363" s="21" t="s">
        <v>14</v>
      </c>
      <c r="H363" s="24" t="s">
        <v>14</v>
      </c>
      <c r="I363" s="18">
        <f t="shared" si="238"/>
        <v>1</v>
      </c>
      <c r="J363" s="22">
        <f t="shared" si="238"/>
        <v>1301</v>
      </c>
      <c r="K363" s="18">
        <v>1</v>
      </c>
      <c r="L363" s="18">
        <v>1301</v>
      </c>
      <c r="M363" s="21" t="s">
        <v>14</v>
      </c>
      <c r="N363" s="24" t="s">
        <v>14</v>
      </c>
      <c r="O363" s="18" t="str">
        <f t="shared" si="239"/>
        <v>－</v>
      </c>
      <c r="P363" s="18" t="str">
        <f t="shared" si="239"/>
        <v>－</v>
      </c>
      <c r="Q363" s="21" t="s">
        <v>14</v>
      </c>
      <c r="R363" s="22" t="s">
        <v>14</v>
      </c>
      <c r="S363" s="21" t="s">
        <v>14</v>
      </c>
      <c r="T363" s="26" t="s">
        <v>14</v>
      </c>
      <c r="U363" s="97"/>
      <c r="V363" s="1"/>
      <c r="X363" s="2"/>
    </row>
    <row r="364" spans="1:24" ht="20.25" customHeight="1" hidden="1">
      <c r="A364" s="49" t="s">
        <v>101</v>
      </c>
      <c r="B364" s="21">
        <f t="shared" si="230"/>
        <v>1</v>
      </c>
      <c r="C364" s="19">
        <f t="shared" si="230"/>
        <v>4528</v>
      </c>
      <c r="D364" s="22" t="s">
        <v>14</v>
      </c>
      <c r="E364" s="21">
        <f t="shared" si="237"/>
        <v>1</v>
      </c>
      <c r="F364" s="21">
        <f t="shared" si="237"/>
        <v>4528</v>
      </c>
      <c r="G364" s="21" t="s">
        <v>14</v>
      </c>
      <c r="H364" s="24" t="s">
        <v>14</v>
      </c>
      <c r="I364" s="18" t="str">
        <f t="shared" si="238"/>
        <v>－</v>
      </c>
      <c r="J364" s="22" t="str">
        <f t="shared" si="238"/>
        <v>－</v>
      </c>
      <c r="K364" s="21" t="s">
        <v>14</v>
      </c>
      <c r="L364" s="22" t="s">
        <v>14</v>
      </c>
      <c r="M364" s="21" t="s">
        <v>14</v>
      </c>
      <c r="N364" s="24" t="s">
        <v>14</v>
      </c>
      <c r="O364" s="18">
        <f t="shared" si="239"/>
        <v>1</v>
      </c>
      <c r="P364" s="18">
        <f t="shared" si="239"/>
        <v>4528</v>
      </c>
      <c r="Q364" s="18">
        <v>1</v>
      </c>
      <c r="R364" s="18">
        <v>4528</v>
      </c>
      <c r="S364" s="21" t="s">
        <v>14</v>
      </c>
      <c r="T364" s="26" t="s">
        <v>14</v>
      </c>
      <c r="U364" s="97"/>
      <c r="V364" s="1"/>
      <c r="X364" s="2"/>
    </row>
    <row r="365" spans="1:24" ht="20.25" customHeight="1" hidden="1">
      <c r="A365" s="49" t="s">
        <v>336</v>
      </c>
      <c r="B365" s="21">
        <f aca="true" t="shared" si="240" ref="B365:C371">SUM(E365,G365)</f>
        <v>3</v>
      </c>
      <c r="C365" s="19">
        <f t="shared" si="240"/>
        <v>14210</v>
      </c>
      <c r="D365" s="22" t="s">
        <v>14</v>
      </c>
      <c r="E365" s="18">
        <f>SUM(E366:E368)</f>
        <v>3</v>
      </c>
      <c r="F365" s="18">
        <f>SUM(F366:F368)</f>
        <v>14210</v>
      </c>
      <c r="G365" s="21" t="s">
        <v>14</v>
      </c>
      <c r="H365" s="24" t="s">
        <v>14</v>
      </c>
      <c r="I365" s="18">
        <f>SUM(I366:I368)</f>
        <v>2</v>
      </c>
      <c r="J365" s="18">
        <f>SUM(J366:J368)</f>
        <v>14094</v>
      </c>
      <c r="K365" s="18">
        <f>SUM(K366:K368)</f>
        <v>2</v>
      </c>
      <c r="L365" s="18">
        <f>SUM(L366:L368)</f>
        <v>14094</v>
      </c>
      <c r="M365" s="21" t="s">
        <v>14</v>
      </c>
      <c r="N365" s="24" t="s">
        <v>14</v>
      </c>
      <c r="O365" s="18">
        <f>SUM(O366:O368)</f>
        <v>1</v>
      </c>
      <c r="P365" s="18">
        <f>SUM(P366:P368)</f>
        <v>116</v>
      </c>
      <c r="Q365" s="18">
        <f>SUM(Q366:Q368)</f>
        <v>1</v>
      </c>
      <c r="R365" s="18">
        <f>SUM(R366:R368)</f>
        <v>116</v>
      </c>
      <c r="S365" s="21" t="s">
        <v>14</v>
      </c>
      <c r="T365" s="26" t="s">
        <v>14</v>
      </c>
      <c r="U365" s="97"/>
      <c r="V365" s="1"/>
      <c r="X365" s="2"/>
    </row>
    <row r="366" spans="1:24" ht="20.25" customHeight="1" hidden="1">
      <c r="A366" s="49" t="s">
        <v>102</v>
      </c>
      <c r="B366" s="21">
        <f t="shared" si="240"/>
        <v>1</v>
      </c>
      <c r="C366" s="19">
        <f t="shared" si="240"/>
        <v>12793</v>
      </c>
      <c r="D366" s="22" t="s">
        <v>14</v>
      </c>
      <c r="E366" s="21">
        <f aca="true" t="shared" si="241" ref="E366:F368">SUM(K366,Q366)</f>
        <v>1</v>
      </c>
      <c r="F366" s="21">
        <f t="shared" si="241"/>
        <v>12793</v>
      </c>
      <c r="G366" s="21" t="s">
        <v>14</v>
      </c>
      <c r="H366" s="24" t="s">
        <v>14</v>
      </c>
      <c r="I366" s="18">
        <f aca="true" t="shared" si="242" ref="I366:J368">IF(SUM(K366,M366)=0,"－",SUM(K366,M366))</f>
        <v>1</v>
      </c>
      <c r="J366" s="22">
        <f t="shared" si="242"/>
        <v>12793</v>
      </c>
      <c r="K366" s="18">
        <v>1</v>
      </c>
      <c r="L366" s="18">
        <v>12793</v>
      </c>
      <c r="M366" s="21" t="s">
        <v>14</v>
      </c>
      <c r="N366" s="24" t="s">
        <v>14</v>
      </c>
      <c r="O366" s="18" t="str">
        <f aca="true" t="shared" si="243" ref="O366:P368">IF(SUM(Q366,S366)=0,"－",SUM(Q366,S366))</f>
        <v>－</v>
      </c>
      <c r="P366" s="18" t="str">
        <f t="shared" si="243"/>
        <v>－</v>
      </c>
      <c r="Q366" s="18" t="s">
        <v>14</v>
      </c>
      <c r="R366" s="18" t="s">
        <v>14</v>
      </c>
      <c r="S366" s="21" t="s">
        <v>14</v>
      </c>
      <c r="T366" s="26" t="s">
        <v>14</v>
      </c>
      <c r="U366" s="97"/>
      <c r="V366" s="1"/>
      <c r="X366" s="2"/>
    </row>
    <row r="367" spans="1:24" ht="20.25" customHeight="1" hidden="1">
      <c r="A367" s="49" t="s">
        <v>103</v>
      </c>
      <c r="B367" s="21">
        <f t="shared" si="240"/>
        <v>1</v>
      </c>
      <c r="C367" s="19">
        <f t="shared" si="240"/>
        <v>116</v>
      </c>
      <c r="D367" s="22" t="s">
        <v>14</v>
      </c>
      <c r="E367" s="21">
        <f t="shared" si="241"/>
        <v>1</v>
      </c>
      <c r="F367" s="21">
        <f t="shared" si="241"/>
        <v>116</v>
      </c>
      <c r="G367" s="21" t="s">
        <v>14</v>
      </c>
      <c r="H367" s="24" t="s">
        <v>14</v>
      </c>
      <c r="I367" s="18" t="str">
        <f t="shared" si="242"/>
        <v>－</v>
      </c>
      <c r="J367" s="22" t="str">
        <f t="shared" si="242"/>
        <v>－</v>
      </c>
      <c r="K367" s="21" t="s">
        <v>14</v>
      </c>
      <c r="L367" s="22" t="s">
        <v>14</v>
      </c>
      <c r="M367" s="21" t="s">
        <v>14</v>
      </c>
      <c r="N367" s="24" t="s">
        <v>14</v>
      </c>
      <c r="O367" s="18">
        <f t="shared" si="243"/>
        <v>1</v>
      </c>
      <c r="P367" s="18">
        <f t="shared" si="243"/>
        <v>116</v>
      </c>
      <c r="Q367" s="18">
        <v>1</v>
      </c>
      <c r="R367" s="18">
        <v>116</v>
      </c>
      <c r="S367" s="21" t="s">
        <v>14</v>
      </c>
      <c r="T367" s="26" t="s">
        <v>14</v>
      </c>
      <c r="U367" s="97"/>
      <c r="V367" s="1"/>
      <c r="X367" s="2"/>
    </row>
    <row r="368" spans="1:24" ht="20.25" customHeight="1" hidden="1">
      <c r="A368" s="49" t="s">
        <v>104</v>
      </c>
      <c r="B368" s="21">
        <f t="shared" si="240"/>
        <v>1</v>
      </c>
      <c r="C368" s="19">
        <f t="shared" si="240"/>
        <v>1301</v>
      </c>
      <c r="D368" s="22" t="s">
        <v>14</v>
      </c>
      <c r="E368" s="21">
        <f t="shared" si="241"/>
        <v>1</v>
      </c>
      <c r="F368" s="21">
        <f t="shared" si="241"/>
        <v>1301</v>
      </c>
      <c r="G368" s="21" t="s">
        <v>14</v>
      </c>
      <c r="H368" s="24" t="s">
        <v>14</v>
      </c>
      <c r="I368" s="18">
        <f t="shared" si="242"/>
        <v>1</v>
      </c>
      <c r="J368" s="22">
        <f t="shared" si="242"/>
        <v>1301</v>
      </c>
      <c r="K368" s="18">
        <v>1</v>
      </c>
      <c r="L368" s="18">
        <v>1301</v>
      </c>
      <c r="M368" s="21" t="s">
        <v>14</v>
      </c>
      <c r="N368" s="24" t="s">
        <v>14</v>
      </c>
      <c r="O368" s="18" t="str">
        <f t="shared" si="243"/>
        <v>－</v>
      </c>
      <c r="P368" s="18" t="str">
        <f t="shared" si="243"/>
        <v>－</v>
      </c>
      <c r="Q368" s="18" t="s">
        <v>14</v>
      </c>
      <c r="R368" s="18" t="s">
        <v>14</v>
      </c>
      <c r="S368" s="21" t="s">
        <v>14</v>
      </c>
      <c r="T368" s="26" t="s">
        <v>14</v>
      </c>
      <c r="U368" s="97"/>
      <c r="V368" s="1"/>
      <c r="X368" s="2"/>
    </row>
    <row r="369" spans="1:24" ht="20.25" customHeight="1" hidden="1">
      <c r="A369" s="49" t="s">
        <v>339</v>
      </c>
      <c r="B369" s="21">
        <f aca="true" t="shared" si="244" ref="B369:B375">SUM(E369,G369)</f>
        <v>8</v>
      </c>
      <c r="C369" s="19">
        <f t="shared" si="240"/>
        <v>34065</v>
      </c>
      <c r="D369" s="22" t="s">
        <v>14</v>
      </c>
      <c r="E369" s="18">
        <f>SUM(E370:E375)</f>
        <v>8</v>
      </c>
      <c r="F369" s="18">
        <f>SUM(F370:F375)</f>
        <v>34065</v>
      </c>
      <c r="G369" s="21" t="s">
        <v>14</v>
      </c>
      <c r="H369" s="24" t="s">
        <v>14</v>
      </c>
      <c r="I369" s="18">
        <f>SUM(I370:I375)</f>
        <v>8</v>
      </c>
      <c r="J369" s="18">
        <f>SUM(J370:J375)</f>
        <v>34065</v>
      </c>
      <c r="K369" s="18">
        <f>SUM(K370:K375)</f>
        <v>8</v>
      </c>
      <c r="L369" s="18">
        <f>SUM(L370:L375)</f>
        <v>34065</v>
      </c>
      <c r="M369" s="21" t="s">
        <v>14</v>
      </c>
      <c r="N369" s="24" t="s">
        <v>14</v>
      </c>
      <c r="O369" s="18">
        <f>SUM(O371:O375)</f>
        <v>0</v>
      </c>
      <c r="P369" s="18">
        <f>SUM(P371:P375)</f>
        <v>0</v>
      </c>
      <c r="Q369" s="18">
        <f>SUM(Q371:Q375)</f>
        <v>0</v>
      </c>
      <c r="R369" s="18">
        <f>SUM(R371:R375)</f>
        <v>0</v>
      </c>
      <c r="S369" s="21" t="s">
        <v>14</v>
      </c>
      <c r="T369" s="26" t="s">
        <v>14</v>
      </c>
      <c r="U369" s="97"/>
      <c r="V369" s="1"/>
      <c r="X369" s="2"/>
    </row>
    <row r="370" spans="1:24" ht="20.25" customHeight="1" hidden="1">
      <c r="A370" s="49" t="s">
        <v>105</v>
      </c>
      <c r="B370" s="21">
        <f t="shared" si="244"/>
        <v>1</v>
      </c>
      <c r="C370" s="19">
        <f>SUM(F370,H370)</f>
        <v>12480</v>
      </c>
      <c r="D370" s="22" t="s">
        <v>14</v>
      </c>
      <c r="E370" s="21">
        <f aca="true" t="shared" si="245" ref="E370:F375">SUM(K370,Q370)</f>
        <v>1</v>
      </c>
      <c r="F370" s="21">
        <f t="shared" si="245"/>
        <v>12480</v>
      </c>
      <c r="G370" s="21" t="s">
        <v>14</v>
      </c>
      <c r="H370" s="24" t="s">
        <v>14</v>
      </c>
      <c r="I370" s="18">
        <f aca="true" t="shared" si="246" ref="I370:J375">IF(SUM(K370,M370)=0,"－",SUM(K370,M370))</f>
        <v>1</v>
      </c>
      <c r="J370" s="22">
        <f t="shared" si="246"/>
        <v>12480</v>
      </c>
      <c r="K370" s="18">
        <v>1</v>
      </c>
      <c r="L370" s="18">
        <v>12480</v>
      </c>
      <c r="M370" s="21" t="s">
        <v>14</v>
      </c>
      <c r="N370" s="24" t="s">
        <v>14</v>
      </c>
      <c r="O370" s="18" t="str">
        <f aca="true" t="shared" si="247" ref="O370:P375">IF(SUM(Q370,S370)=0,"－",SUM(Q370,S370))</f>
        <v>－</v>
      </c>
      <c r="P370" s="18" t="str">
        <f t="shared" si="247"/>
        <v>－</v>
      </c>
      <c r="Q370" s="21" t="s">
        <v>14</v>
      </c>
      <c r="R370" s="22" t="s">
        <v>14</v>
      </c>
      <c r="S370" s="21" t="s">
        <v>14</v>
      </c>
      <c r="T370" s="26" t="s">
        <v>14</v>
      </c>
      <c r="U370" s="97"/>
      <c r="V370" s="1"/>
      <c r="X370" s="2"/>
    </row>
    <row r="371" spans="1:24" ht="20.25" customHeight="1" hidden="1">
      <c r="A371" s="49" t="s">
        <v>106</v>
      </c>
      <c r="B371" s="21">
        <f t="shared" si="244"/>
        <v>1</v>
      </c>
      <c r="C371" s="19">
        <f t="shared" si="240"/>
        <v>3472</v>
      </c>
      <c r="D371" s="22" t="s">
        <v>14</v>
      </c>
      <c r="E371" s="21">
        <f t="shared" si="245"/>
        <v>1</v>
      </c>
      <c r="F371" s="21">
        <f t="shared" si="245"/>
        <v>3472</v>
      </c>
      <c r="G371" s="21" t="s">
        <v>14</v>
      </c>
      <c r="H371" s="24" t="s">
        <v>14</v>
      </c>
      <c r="I371" s="18">
        <f t="shared" si="246"/>
        <v>1</v>
      </c>
      <c r="J371" s="22">
        <f t="shared" si="246"/>
        <v>3472</v>
      </c>
      <c r="K371" s="18">
        <v>1</v>
      </c>
      <c r="L371" s="18">
        <v>3472</v>
      </c>
      <c r="M371" s="21" t="s">
        <v>14</v>
      </c>
      <c r="N371" s="24" t="s">
        <v>14</v>
      </c>
      <c r="O371" s="18" t="str">
        <f t="shared" si="247"/>
        <v>－</v>
      </c>
      <c r="P371" s="18" t="str">
        <f t="shared" si="247"/>
        <v>－</v>
      </c>
      <c r="Q371" s="21" t="s">
        <v>14</v>
      </c>
      <c r="R371" s="22" t="s">
        <v>14</v>
      </c>
      <c r="S371" s="21" t="s">
        <v>14</v>
      </c>
      <c r="T371" s="26" t="s">
        <v>14</v>
      </c>
      <c r="U371" s="97"/>
      <c r="V371" s="1"/>
      <c r="X371" s="2"/>
    </row>
    <row r="372" spans="1:24" ht="20.25" customHeight="1" hidden="1">
      <c r="A372" s="49" t="s">
        <v>107</v>
      </c>
      <c r="B372" s="21">
        <f t="shared" si="244"/>
        <v>2</v>
      </c>
      <c r="C372" s="19">
        <f aca="true" t="shared" si="248" ref="C372:C380">SUM(F372,H372)</f>
        <v>6272</v>
      </c>
      <c r="D372" s="22" t="s">
        <v>14</v>
      </c>
      <c r="E372" s="21">
        <f t="shared" si="245"/>
        <v>2</v>
      </c>
      <c r="F372" s="21">
        <f t="shared" si="245"/>
        <v>6272</v>
      </c>
      <c r="G372" s="21" t="s">
        <v>14</v>
      </c>
      <c r="H372" s="24" t="s">
        <v>14</v>
      </c>
      <c r="I372" s="18">
        <f t="shared" si="246"/>
        <v>2</v>
      </c>
      <c r="J372" s="22">
        <f t="shared" si="246"/>
        <v>6272</v>
      </c>
      <c r="K372" s="18">
        <v>2</v>
      </c>
      <c r="L372" s="18">
        <f>3616+2656</f>
        <v>6272</v>
      </c>
      <c r="M372" s="21" t="s">
        <v>14</v>
      </c>
      <c r="N372" s="24" t="s">
        <v>14</v>
      </c>
      <c r="O372" s="18" t="str">
        <f t="shared" si="247"/>
        <v>－</v>
      </c>
      <c r="P372" s="18" t="str">
        <f t="shared" si="247"/>
        <v>－</v>
      </c>
      <c r="Q372" s="21" t="s">
        <v>14</v>
      </c>
      <c r="R372" s="22" t="s">
        <v>14</v>
      </c>
      <c r="S372" s="21" t="s">
        <v>14</v>
      </c>
      <c r="T372" s="26" t="s">
        <v>14</v>
      </c>
      <c r="U372" s="97"/>
      <c r="V372" s="1"/>
      <c r="X372" s="2"/>
    </row>
    <row r="373" spans="1:24" ht="20.25" customHeight="1" hidden="1">
      <c r="A373" s="49" t="s">
        <v>108</v>
      </c>
      <c r="B373" s="21">
        <f t="shared" si="244"/>
        <v>1</v>
      </c>
      <c r="C373" s="19">
        <f t="shared" si="248"/>
        <v>1301</v>
      </c>
      <c r="D373" s="22" t="s">
        <v>14</v>
      </c>
      <c r="E373" s="21">
        <f t="shared" si="245"/>
        <v>1</v>
      </c>
      <c r="F373" s="21">
        <f t="shared" si="245"/>
        <v>1301</v>
      </c>
      <c r="G373" s="21" t="s">
        <v>14</v>
      </c>
      <c r="H373" s="24" t="s">
        <v>14</v>
      </c>
      <c r="I373" s="18">
        <f t="shared" si="246"/>
        <v>1</v>
      </c>
      <c r="J373" s="22">
        <f t="shared" si="246"/>
        <v>1301</v>
      </c>
      <c r="K373" s="18">
        <v>1</v>
      </c>
      <c r="L373" s="18">
        <v>1301</v>
      </c>
      <c r="M373" s="21" t="s">
        <v>14</v>
      </c>
      <c r="N373" s="24" t="s">
        <v>14</v>
      </c>
      <c r="O373" s="18" t="str">
        <f t="shared" si="247"/>
        <v>－</v>
      </c>
      <c r="P373" s="18" t="str">
        <f t="shared" si="247"/>
        <v>－</v>
      </c>
      <c r="Q373" s="21" t="s">
        <v>14</v>
      </c>
      <c r="R373" s="22" t="s">
        <v>14</v>
      </c>
      <c r="S373" s="21" t="s">
        <v>14</v>
      </c>
      <c r="T373" s="26" t="s">
        <v>14</v>
      </c>
      <c r="U373" s="97"/>
      <c r="V373" s="1"/>
      <c r="X373" s="2"/>
    </row>
    <row r="374" spans="1:24" ht="20.25" customHeight="1" hidden="1">
      <c r="A374" s="49" t="s">
        <v>109</v>
      </c>
      <c r="B374" s="21">
        <f t="shared" si="244"/>
        <v>1</v>
      </c>
      <c r="C374" s="19">
        <f t="shared" si="248"/>
        <v>2962</v>
      </c>
      <c r="D374" s="22" t="s">
        <v>14</v>
      </c>
      <c r="E374" s="21">
        <f t="shared" si="245"/>
        <v>1</v>
      </c>
      <c r="F374" s="21">
        <f t="shared" si="245"/>
        <v>2962</v>
      </c>
      <c r="G374" s="21" t="s">
        <v>14</v>
      </c>
      <c r="H374" s="24" t="s">
        <v>14</v>
      </c>
      <c r="I374" s="18">
        <f t="shared" si="246"/>
        <v>1</v>
      </c>
      <c r="J374" s="22">
        <f t="shared" si="246"/>
        <v>2962</v>
      </c>
      <c r="K374" s="18">
        <v>1</v>
      </c>
      <c r="L374" s="18">
        <v>2962</v>
      </c>
      <c r="M374" s="21" t="s">
        <v>14</v>
      </c>
      <c r="N374" s="24" t="s">
        <v>14</v>
      </c>
      <c r="O374" s="18" t="str">
        <f t="shared" si="247"/>
        <v>－</v>
      </c>
      <c r="P374" s="18" t="str">
        <f t="shared" si="247"/>
        <v>－</v>
      </c>
      <c r="Q374" s="21" t="s">
        <v>14</v>
      </c>
      <c r="R374" s="22" t="s">
        <v>14</v>
      </c>
      <c r="S374" s="21" t="s">
        <v>14</v>
      </c>
      <c r="T374" s="26" t="s">
        <v>14</v>
      </c>
      <c r="U374" s="97"/>
      <c r="V374" s="1"/>
      <c r="X374" s="2"/>
    </row>
    <row r="375" spans="1:24" ht="20.25" customHeight="1" hidden="1">
      <c r="A375" s="49" t="s">
        <v>110</v>
      </c>
      <c r="B375" s="21">
        <f t="shared" si="244"/>
        <v>2</v>
      </c>
      <c r="C375" s="19">
        <f t="shared" si="248"/>
        <v>7578</v>
      </c>
      <c r="D375" s="22" t="s">
        <v>14</v>
      </c>
      <c r="E375" s="21">
        <f t="shared" si="245"/>
        <v>2</v>
      </c>
      <c r="F375" s="21">
        <f t="shared" si="245"/>
        <v>7578</v>
      </c>
      <c r="G375" s="21" t="s">
        <v>14</v>
      </c>
      <c r="H375" s="24" t="s">
        <v>14</v>
      </c>
      <c r="I375" s="18">
        <f t="shared" si="246"/>
        <v>2</v>
      </c>
      <c r="J375" s="22">
        <f t="shared" si="246"/>
        <v>7578</v>
      </c>
      <c r="K375" s="18">
        <v>2</v>
      </c>
      <c r="L375" s="18">
        <f>4364+3214</f>
        <v>7578</v>
      </c>
      <c r="M375" s="21" t="s">
        <v>14</v>
      </c>
      <c r="N375" s="24" t="s">
        <v>14</v>
      </c>
      <c r="O375" s="18" t="str">
        <f t="shared" si="247"/>
        <v>－</v>
      </c>
      <c r="P375" s="18" t="str">
        <f t="shared" si="247"/>
        <v>－</v>
      </c>
      <c r="Q375" s="21" t="s">
        <v>14</v>
      </c>
      <c r="R375" s="22" t="s">
        <v>14</v>
      </c>
      <c r="S375" s="21" t="s">
        <v>14</v>
      </c>
      <c r="T375" s="26" t="s">
        <v>14</v>
      </c>
      <c r="U375" s="97"/>
      <c r="V375" s="1"/>
      <c r="X375" s="2"/>
    </row>
    <row r="376" spans="1:24" ht="20.25" customHeight="1" hidden="1">
      <c r="A376" s="49" t="s">
        <v>348</v>
      </c>
      <c r="B376" s="21">
        <f aca="true" t="shared" si="249" ref="B376:B390">SUM(E376,G376)</f>
        <v>4</v>
      </c>
      <c r="C376" s="19">
        <f t="shared" si="248"/>
        <v>24576</v>
      </c>
      <c r="D376" s="22" t="s">
        <v>14</v>
      </c>
      <c r="E376" s="18">
        <f>SUM(E377:E380)</f>
        <v>4</v>
      </c>
      <c r="F376" s="18">
        <f>SUM(F377:F380)</f>
        <v>24576</v>
      </c>
      <c r="G376" s="21" t="s">
        <v>14</v>
      </c>
      <c r="H376" s="24" t="s">
        <v>14</v>
      </c>
      <c r="I376" s="18">
        <f>SUM(I377:I380)</f>
        <v>2</v>
      </c>
      <c r="J376" s="18">
        <f>SUM(J377:J380)</f>
        <v>12970</v>
      </c>
      <c r="K376" s="18">
        <f>SUM(K377:K380)</f>
        <v>2</v>
      </c>
      <c r="L376" s="18">
        <f>SUM(L377:L380)</f>
        <v>12970</v>
      </c>
      <c r="M376" s="21" t="s">
        <v>14</v>
      </c>
      <c r="N376" s="24" t="s">
        <v>14</v>
      </c>
      <c r="O376" s="18">
        <f>SUM(O377:O380)</f>
        <v>2</v>
      </c>
      <c r="P376" s="18">
        <f>SUM(P377:P380)</f>
        <v>11606</v>
      </c>
      <c r="Q376" s="18">
        <f>SUM(Q377:Q380)</f>
        <v>2</v>
      </c>
      <c r="R376" s="18">
        <f>SUM(R377:R380)</f>
        <v>11606</v>
      </c>
      <c r="S376" s="21" t="s">
        <v>14</v>
      </c>
      <c r="T376" s="26" t="s">
        <v>14</v>
      </c>
      <c r="U376" s="97"/>
      <c r="V376" s="1"/>
      <c r="X376" s="2"/>
    </row>
    <row r="377" spans="1:24" ht="20.25" customHeight="1" hidden="1">
      <c r="A377" s="49" t="s">
        <v>111</v>
      </c>
      <c r="B377" s="21">
        <f t="shared" si="249"/>
        <v>1</v>
      </c>
      <c r="C377" s="19">
        <f t="shared" si="248"/>
        <v>11669</v>
      </c>
      <c r="D377" s="22" t="s">
        <v>14</v>
      </c>
      <c r="E377" s="21">
        <f aca="true" t="shared" si="250" ref="E377:F380">SUM(K377,Q377)</f>
        <v>1</v>
      </c>
      <c r="F377" s="21">
        <f t="shared" si="250"/>
        <v>11669</v>
      </c>
      <c r="G377" s="21" t="s">
        <v>14</v>
      </c>
      <c r="H377" s="24" t="s">
        <v>14</v>
      </c>
      <c r="I377" s="18">
        <f aca="true" t="shared" si="251" ref="I377:J380">IF(SUM(K377,M377)=0,"－",SUM(K377,M377))</f>
        <v>1</v>
      </c>
      <c r="J377" s="22">
        <f t="shared" si="251"/>
        <v>11669</v>
      </c>
      <c r="K377" s="18">
        <v>1</v>
      </c>
      <c r="L377" s="18">
        <v>11669</v>
      </c>
      <c r="M377" s="21" t="s">
        <v>14</v>
      </c>
      <c r="N377" s="24" t="s">
        <v>14</v>
      </c>
      <c r="O377" s="18" t="str">
        <f aca="true" t="shared" si="252" ref="O377:P380">IF(SUM(Q377,S377)=0,"－",SUM(Q377,S377))</f>
        <v>－</v>
      </c>
      <c r="P377" s="18" t="str">
        <f t="shared" si="252"/>
        <v>－</v>
      </c>
      <c r="Q377" s="21" t="s">
        <v>14</v>
      </c>
      <c r="R377" s="22" t="s">
        <v>14</v>
      </c>
      <c r="S377" s="21" t="s">
        <v>14</v>
      </c>
      <c r="T377" s="26" t="s">
        <v>14</v>
      </c>
      <c r="U377" s="97"/>
      <c r="V377" s="1"/>
      <c r="X377" s="2"/>
    </row>
    <row r="378" spans="1:24" ht="20.25" customHeight="1" hidden="1">
      <c r="A378" s="49" t="s">
        <v>112</v>
      </c>
      <c r="B378" s="21">
        <f t="shared" si="249"/>
        <v>1</v>
      </c>
      <c r="C378" s="19">
        <f t="shared" si="248"/>
        <v>1301</v>
      </c>
      <c r="D378" s="22" t="s">
        <v>14</v>
      </c>
      <c r="E378" s="21">
        <f t="shared" si="250"/>
        <v>1</v>
      </c>
      <c r="F378" s="21">
        <f t="shared" si="250"/>
        <v>1301</v>
      </c>
      <c r="G378" s="21" t="s">
        <v>14</v>
      </c>
      <c r="H378" s="24" t="s">
        <v>14</v>
      </c>
      <c r="I378" s="18">
        <f t="shared" si="251"/>
        <v>1</v>
      </c>
      <c r="J378" s="22">
        <f t="shared" si="251"/>
        <v>1301</v>
      </c>
      <c r="K378" s="18">
        <v>1</v>
      </c>
      <c r="L378" s="18">
        <v>1301</v>
      </c>
      <c r="M378" s="21" t="s">
        <v>14</v>
      </c>
      <c r="N378" s="24" t="s">
        <v>14</v>
      </c>
      <c r="O378" s="18" t="str">
        <f t="shared" si="252"/>
        <v>－</v>
      </c>
      <c r="P378" s="18" t="str">
        <f t="shared" si="252"/>
        <v>－</v>
      </c>
      <c r="Q378" s="21" t="s">
        <v>14</v>
      </c>
      <c r="R378" s="22" t="s">
        <v>14</v>
      </c>
      <c r="S378" s="21" t="s">
        <v>14</v>
      </c>
      <c r="T378" s="26" t="s">
        <v>14</v>
      </c>
      <c r="U378" s="97"/>
      <c r="V378" s="1"/>
      <c r="X378" s="2"/>
    </row>
    <row r="379" spans="1:24" ht="20.25" customHeight="1" hidden="1">
      <c r="A379" s="49" t="s">
        <v>113</v>
      </c>
      <c r="B379" s="21">
        <f t="shared" si="249"/>
        <v>1</v>
      </c>
      <c r="C379" s="19">
        <f t="shared" si="248"/>
        <v>4524</v>
      </c>
      <c r="D379" s="22" t="s">
        <v>14</v>
      </c>
      <c r="E379" s="21">
        <f t="shared" si="250"/>
        <v>1</v>
      </c>
      <c r="F379" s="21">
        <f t="shared" si="250"/>
        <v>4524</v>
      </c>
      <c r="G379" s="21" t="s">
        <v>14</v>
      </c>
      <c r="H379" s="24" t="s">
        <v>14</v>
      </c>
      <c r="I379" s="18" t="str">
        <f t="shared" si="251"/>
        <v>－</v>
      </c>
      <c r="J379" s="22" t="str">
        <f t="shared" si="251"/>
        <v>－</v>
      </c>
      <c r="K379" s="21" t="s">
        <v>14</v>
      </c>
      <c r="L379" s="22" t="s">
        <v>14</v>
      </c>
      <c r="M379" s="21" t="s">
        <v>14</v>
      </c>
      <c r="N379" s="24" t="s">
        <v>14</v>
      </c>
      <c r="O379" s="18">
        <f t="shared" si="252"/>
        <v>1</v>
      </c>
      <c r="P379" s="18">
        <f t="shared" si="252"/>
        <v>4524</v>
      </c>
      <c r="Q379" s="21">
        <v>1</v>
      </c>
      <c r="R379" s="22">
        <v>4524</v>
      </c>
      <c r="S379" s="21" t="s">
        <v>14</v>
      </c>
      <c r="T379" s="26" t="s">
        <v>14</v>
      </c>
      <c r="U379" s="97"/>
      <c r="V379" s="1"/>
      <c r="X379" s="2"/>
    </row>
    <row r="380" spans="1:24" ht="20.25" customHeight="1" hidden="1">
      <c r="A380" s="49" t="s">
        <v>114</v>
      </c>
      <c r="B380" s="21">
        <f t="shared" si="249"/>
        <v>1</v>
      </c>
      <c r="C380" s="19">
        <f t="shared" si="248"/>
        <v>7082</v>
      </c>
      <c r="D380" s="22" t="s">
        <v>14</v>
      </c>
      <c r="E380" s="21">
        <f t="shared" si="250"/>
        <v>1</v>
      </c>
      <c r="F380" s="21">
        <f t="shared" si="250"/>
        <v>7082</v>
      </c>
      <c r="G380" s="21" t="s">
        <v>14</v>
      </c>
      <c r="H380" s="24" t="s">
        <v>14</v>
      </c>
      <c r="I380" s="18" t="str">
        <f t="shared" si="251"/>
        <v>－</v>
      </c>
      <c r="J380" s="22" t="str">
        <f t="shared" si="251"/>
        <v>－</v>
      </c>
      <c r="K380" s="21" t="s">
        <v>14</v>
      </c>
      <c r="L380" s="22" t="s">
        <v>14</v>
      </c>
      <c r="M380" s="21" t="s">
        <v>14</v>
      </c>
      <c r="N380" s="24" t="s">
        <v>14</v>
      </c>
      <c r="O380" s="18">
        <f t="shared" si="252"/>
        <v>1</v>
      </c>
      <c r="P380" s="18">
        <f t="shared" si="252"/>
        <v>7082</v>
      </c>
      <c r="Q380" s="21">
        <v>1</v>
      </c>
      <c r="R380" s="22">
        <v>7082</v>
      </c>
      <c r="S380" s="21" t="s">
        <v>14</v>
      </c>
      <c r="T380" s="26" t="s">
        <v>14</v>
      </c>
      <c r="U380" s="97"/>
      <c r="V380" s="1"/>
      <c r="X380" s="2"/>
    </row>
    <row r="381" spans="1:24" ht="20.25" customHeight="1" hidden="1">
      <c r="A381" s="49" t="s">
        <v>355</v>
      </c>
      <c r="B381" s="21">
        <f t="shared" si="249"/>
        <v>2</v>
      </c>
      <c r="C381" s="19">
        <f aca="true" t="shared" si="253" ref="C381:C390">SUM(F381,H381)</f>
        <v>14436</v>
      </c>
      <c r="D381" s="22" t="s">
        <v>14</v>
      </c>
      <c r="E381" s="18">
        <f>SUM(E382:E383)</f>
        <v>2</v>
      </c>
      <c r="F381" s="18">
        <f>SUM(F382:F383)</f>
        <v>14436</v>
      </c>
      <c r="G381" s="21" t="s">
        <v>14</v>
      </c>
      <c r="H381" s="24" t="s">
        <v>14</v>
      </c>
      <c r="I381" s="18">
        <f>SUM(I382:I383)</f>
        <v>2</v>
      </c>
      <c r="J381" s="18">
        <f>SUM(J382:J383)</f>
        <v>14436</v>
      </c>
      <c r="K381" s="18">
        <f>SUM(K382:K383)</f>
        <v>2</v>
      </c>
      <c r="L381" s="18">
        <f>SUM(L382:L383)</f>
        <v>14436</v>
      </c>
      <c r="M381" s="21" t="s">
        <v>14</v>
      </c>
      <c r="N381" s="24" t="s">
        <v>14</v>
      </c>
      <c r="O381" s="18">
        <f>SUM(O383:O712)</f>
        <v>0</v>
      </c>
      <c r="P381" s="18">
        <f>SUM(P383:P712)</f>
        <v>0</v>
      </c>
      <c r="Q381" s="18">
        <f>SUM(Q383:Q712)</f>
        <v>0</v>
      </c>
      <c r="R381" s="18">
        <f>SUM(R383:R712)</f>
        <v>0</v>
      </c>
      <c r="S381" s="21" t="s">
        <v>14</v>
      </c>
      <c r="T381" s="26" t="s">
        <v>14</v>
      </c>
      <c r="U381" s="97"/>
      <c r="V381" s="1"/>
      <c r="X381" s="2"/>
    </row>
    <row r="382" spans="1:24" ht="20.25" customHeight="1" hidden="1">
      <c r="A382" s="49" t="s">
        <v>115</v>
      </c>
      <c r="B382" s="21">
        <f t="shared" si="249"/>
        <v>1</v>
      </c>
      <c r="C382" s="19">
        <f t="shared" si="253"/>
        <v>13135</v>
      </c>
      <c r="D382" s="22" t="s">
        <v>14</v>
      </c>
      <c r="E382" s="21">
        <f>SUM(K382,Q382)</f>
        <v>1</v>
      </c>
      <c r="F382" s="21">
        <f>SUM(L382,R382)</f>
        <v>13135</v>
      </c>
      <c r="G382" s="21" t="s">
        <v>14</v>
      </c>
      <c r="H382" s="24" t="s">
        <v>14</v>
      </c>
      <c r="I382" s="18">
        <f>IF(SUM(K382,M382)=0,"－",SUM(K382,M382))</f>
        <v>1</v>
      </c>
      <c r="J382" s="22">
        <f>IF(SUM(L382,N382)=0,"－",SUM(L382,N382))</f>
        <v>13135</v>
      </c>
      <c r="K382" s="18">
        <v>1</v>
      </c>
      <c r="L382" s="18">
        <v>13135</v>
      </c>
      <c r="M382" s="21" t="s">
        <v>14</v>
      </c>
      <c r="N382" s="24" t="s">
        <v>14</v>
      </c>
      <c r="O382" s="18" t="str">
        <f>IF(SUM(Q382,S382)=0,"－",SUM(Q382,S382))</f>
        <v>－</v>
      </c>
      <c r="P382" s="18" t="str">
        <f>IF(SUM(R382,T382)=0,"－",SUM(R382,T382))</f>
        <v>－</v>
      </c>
      <c r="Q382" s="21" t="s">
        <v>14</v>
      </c>
      <c r="R382" s="22" t="s">
        <v>14</v>
      </c>
      <c r="S382" s="21" t="s">
        <v>14</v>
      </c>
      <c r="T382" s="26" t="s">
        <v>14</v>
      </c>
      <c r="U382" s="97"/>
      <c r="V382" s="1"/>
      <c r="X382" s="2"/>
    </row>
    <row r="383" spans="1:24" ht="20.25" customHeight="1" hidden="1">
      <c r="A383" s="49" t="s">
        <v>116</v>
      </c>
      <c r="B383" s="21">
        <f t="shared" si="249"/>
        <v>1</v>
      </c>
      <c r="C383" s="19">
        <f t="shared" si="253"/>
        <v>1301</v>
      </c>
      <c r="D383" s="22" t="s">
        <v>14</v>
      </c>
      <c r="E383" s="21">
        <f>SUM(K383,Q383)</f>
        <v>1</v>
      </c>
      <c r="F383" s="21">
        <f>SUM(L383,R383)</f>
        <v>1301</v>
      </c>
      <c r="G383" s="21" t="s">
        <v>14</v>
      </c>
      <c r="H383" s="24" t="s">
        <v>14</v>
      </c>
      <c r="I383" s="18">
        <f>IF(SUM(K383,M383)=0,"－",SUM(K383,M383))</f>
        <v>1</v>
      </c>
      <c r="J383" s="22">
        <f>IF(SUM(L383,N383)=0,"－",SUM(L383,N383))</f>
        <v>1301</v>
      </c>
      <c r="K383" s="18">
        <v>1</v>
      </c>
      <c r="L383" s="18">
        <v>1301</v>
      </c>
      <c r="M383" s="21" t="s">
        <v>14</v>
      </c>
      <c r="N383" s="24" t="s">
        <v>14</v>
      </c>
      <c r="O383" s="18" t="str">
        <f>IF(SUM(Q383,S383)=0,"－",SUM(Q383,S383))</f>
        <v>－</v>
      </c>
      <c r="P383" s="18" t="str">
        <f>IF(SUM(R383,T383)=0,"－",SUM(R383,T383))</f>
        <v>－</v>
      </c>
      <c r="Q383" s="21" t="s">
        <v>14</v>
      </c>
      <c r="R383" s="22" t="s">
        <v>14</v>
      </c>
      <c r="S383" s="21" t="s">
        <v>14</v>
      </c>
      <c r="T383" s="26" t="s">
        <v>14</v>
      </c>
      <c r="U383" s="97"/>
      <c r="V383" s="1"/>
      <c r="X383" s="2"/>
    </row>
    <row r="384" spans="1:24" ht="20.25" customHeight="1" hidden="1">
      <c r="A384" s="49" t="s">
        <v>362</v>
      </c>
      <c r="B384" s="21">
        <f t="shared" si="249"/>
        <v>8</v>
      </c>
      <c r="C384" s="19">
        <f t="shared" si="253"/>
        <v>35595</v>
      </c>
      <c r="D384" s="22" t="s">
        <v>14</v>
      </c>
      <c r="E384" s="18">
        <f>SUM(E385:E390)</f>
        <v>8</v>
      </c>
      <c r="F384" s="18">
        <f>SUM(F385:F390)</f>
        <v>35595</v>
      </c>
      <c r="G384" s="21" t="s">
        <v>14</v>
      </c>
      <c r="H384" s="24" t="s">
        <v>14</v>
      </c>
      <c r="I384" s="18">
        <f>SUM(I385:I390)</f>
        <v>8</v>
      </c>
      <c r="J384" s="18">
        <f>SUM(J385:J390)</f>
        <v>35595</v>
      </c>
      <c r="K384" s="18">
        <f>SUM(K385:K390)</f>
        <v>8</v>
      </c>
      <c r="L384" s="18">
        <f>SUM(L385:L390)</f>
        <v>35595</v>
      </c>
      <c r="M384" s="21" t="s">
        <v>14</v>
      </c>
      <c r="N384" s="24" t="s">
        <v>14</v>
      </c>
      <c r="O384" s="18">
        <f>SUM(O386:O390)</f>
        <v>0</v>
      </c>
      <c r="P384" s="18">
        <f>SUM(P386:P390)</f>
        <v>0</v>
      </c>
      <c r="Q384" s="18">
        <f>SUM(Q386:Q390)</f>
        <v>0</v>
      </c>
      <c r="R384" s="18">
        <f>SUM(R386:R390)</f>
        <v>0</v>
      </c>
      <c r="S384" s="21" t="s">
        <v>14</v>
      </c>
      <c r="T384" s="26" t="s">
        <v>14</v>
      </c>
      <c r="U384" s="97"/>
      <c r="V384" s="1"/>
      <c r="X384" s="2"/>
    </row>
    <row r="385" spans="1:24" ht="20.25" customHeight="1" hidden="1">
      <c r="A385" s="49" t="s">
        <v>117</v>
      </c>
      <c r="B385" s="21">
        <f t="shared" si="249"/>
        <v>1</v>
      </c>
      <c r="C385" s="19">
        <f t="shared" si="253"/>
        <v>14008</v>
      </c>
      <c r="D385" s="22" t="s">
        <v>14</v>
      </c>
      <c r="E385" s="21">
        <f aca="true" t="shared" si="254" ref="E385:E390">SUM(K385,Q385)</f>
        <v>1</v>
      </c>
      <c r="F385" s="21">
        <f aca="true" t="shared" si="255" ref="F385:F390">SUM(L385,R385)</f>
        <v>14008</v>
      </c>
      <c r="G385" s="21" t="s">
        <v>14</v>
      </c>
      <c r="H385" s="24" t="s">
        <v>14</v>
      </c>
      <c r="I385" s="18">
        <f aca="true" t="shared" si="256" ref="I385:I390">IF(SUM(K385,M385)=0,"－",SUM(K385,M385))</f>
        <v>1</v>
      </c>
      <c r="J385" s="22">
        <f aca="true" t="shared" si="257" ref="J385:J390">IF(SUM(L385,N385)=0,"－",SUM(L385,N385))</f>
        <v>14008</v>
      </c>
      <c r="K385" s="18">
        <v>1</v>
      </c>
      <c r="L385" s="18">
        <v>14008</v>
      </c>
      <c r="M385" s="21" t="s">
        <v>14</v>
      </c>
      <c r="N385" s="24" t="s">
        <v>14</v>
      </c>
      <c r="O385" s="18" t="str">
        <f aca="true" t="shared" si="258" ref="O385:O390">IF(SUM(Q385,S385)=0,"－",SUM(Q385,S385))</f>
        <v>－</v>
      </c>
      <c r="P385" s="18" t="str">
        <f aca="true" t="shared" si="259" ref="P385:P390">IF(SUM(R385,T385)=0,"－",SUM(R385,T385))</f>
        <v>－</v>
      </c>
      <c r="Q385" s="21" t="s">
        <v>14</v>
      </c>
      <c r="R385" s="22" t="s">
        <v>14</v>
      </c>
      <c r="S385" s="21" t="s">
        <v>14</v>
      </c>
      <c r="T385" s="26" t="s">
        <v>14</v>
      </c>
      <c r="U385" s="97"/>
      <c r="V385" s="1"/>
      <c r="X385" s="2"/>
    </row>
    <row r="386" spans="1:24" ht="20.25" customHeight="1" hidden="1">
      <c r="A386" s="49" t="s">
        <v>118</v>
      </c>
      <c r="B386" s="21">
        <f t="shared" si="249"/>
        <v>1</v>
      </c>
      <c r="C386" s="19">
        <f t="shared" si="253"/>
        <v>3474</v>
      </c>
      <c r="D386" s="22" t="s">
        <v>14</v>
      </c>
      <c r="E386" s="21">
        <f t="shared" si="254"/>
        <v>1</v>
      </c>
      <c r="F386" s="21">
        <f t="shared" si="255"/>
        <v>3474</v>
      </c>
      <c r="G386" s="21" t="s">
        <v>14</v>
      </c>
      <c r="H386" s="24" t="s">
        <v>14</v>
      </c>
      <c r="I386" s="18">
        <f t="shared" si="256"/>
        <v>1</v>
      </c>
      <c r="J386" s="22">
        <f t="shared" si="257"/>
        <v>3474</v>
      </c>
      <c r="K386" s="18">
        <v>1</v>
      </c>
      <c r="L386" s="18">
        <v>3474</v>
      </c>
      <c r="M386" s="21" t="s">
        <v>14</v>
      </c>
      <c r="N386" s="24" t="s">
        <v>14</v>
      </c>
      <c r="O386" s="18" t="str">
        <f t="shared" si="258"/>
        <v>－</v>
      </c>
      <c r="P386" s="18" t="str">
        <f t="shared" si="259"/>
        <v>－</v>
      </c>
      <c r="Q386" s="21" t="s">
        <v>14</v>
      </c>
      <c r="R386" s="22" t="s">
        <v>14</v>
      </c>
      <c r="S386" s="21" t="s">
        <v>14</v>
      </c>
      <c r="T386" s="26" t="s">
        <v>14</v>
      </c>
      <c r="U386" s="97"/>
      <c r="V386" s="1"/>
      <c r="X386" s="2"/>
    </row>
    <row r="387" spans="1:24" ht="20.25" customHeight="1" hidden="1">
      <c r="A387" s="49" t="s">
        <v>119</v>
      </c>
      <c r="B387" s="21">
        <f t="shared" si="249"/>
        <v>3</v>
      </c>
      <c r="C387" s="19">
        <f t="shared" si="253"/>
        <v>7574</v>
      </c>
      <c r="D387" s="22" t="s">
        <v>14</v>
      </c>
      <c r="E387" s="21">
        <f t="shared" si="254"/>
        <v>3</v>
      </c>
      <c r="F387" s="21">
        <f t="shared" si="255"/>
        <v>7574</v>
      </c>
      <c r="G387" s="21" t="s">
        <v>14</v>
      </c>
      <c r="H387" s="24" t="s">
        <v>14</v>
      </c>
      <c r="I387" s="18">
        <f t="shared" si="256"/>
        <v>3</v>
      </c>
      <c r="J387" s="22">
        <f t="shared" si="257"/>
        <v>7574</v>
      </c>
      <c r="K387" s="18">
        <v>3</v>
      </c>
      <c r="L387" s="18">
        <f>1301+2656+3617</f>
        <v>7574</v>
      </c>
      <c r="M387" s="21" t="s">
        <v>14</v>
      </c>
      <c r="N387" s="24" t="s">
        <v>14</v>
      </c>
      <c r="O387" s="18" t="str">
        <f t="shared" si="258"/>
        <v>－</v>
      </c>
      <c r="P387" s="18" t="str">
        <f t="shared" si="259"/>
        <v>－</v>
      </c>
      <c r="Q387" s="21" t="s">
        <v>14</v>
      </c>
      <c r="R387" s="22" t="s">
        <v>14</v>
      </c>
      <c r="S387" s="21" t="s">
        <v>14</v>
      </c>
      <c r="T387" s="26" t="s">
        <v>14</v>
      </c>
      <c r="U387" s="97"/>
      <c r="V387" s="1"/>
      <c r="X387" s="2"/>
    </row>
    <row r="388" spans="1:24" ht="20.25" customHeight="1" hidden="1">
      <c r="A388" s="49" t="s">
        <v>120</v>
      </c>
      <c r="B388" s="21">
        <f t="shared" si="249"/>
        <v>1</v>
      </c>
      <c r="C388" s="19">
        <f t="shared" si="253"/>
        <v>2962</v>
      </c>
      <c r="D388" s="22" t="s">
        <v>14</v>
      </c>
      <c r="E388" s="21">
        <f t="shared" si="254"/>
        <v>1</v>
      </c>
      <c r="F388" s="21">
        <f t="shared" si="255"/>
        <v>2962</v>
      </c>
      <c r="G388" s="21" t="s">
        <v>14</v>
      </c>
      <c r="H388" s="24" t="s">
        <v>14</v>
      </c>
      <c r="I388" s="18">
        <f t="shared" si="256"/>
        <v>1</v>
      </c>
      <c r="J388" s="22">
        <f t="shared" si="257"/>
        <v>2962</v>
      </c>
      <c r="K388" s="18">
        <v>1</v>
      </c>
      <c r="L388" s="18">
        <v>2962</v>
      </c>
      <c r="M388" s="21" t="s">
        <v>14</v>
      </c>
      <c r="N388" s="24" t="s">
        <v>14</v>
      </c>
      <c r="O388" s="18" t="str">
        <f t="shared" si="258"/>
        <v>－</v>
      </c>
      <c r="P388" s="18" t="str">
        <f t="shared" si="259"/>
        <v>－</v>
      </c>
      <c r="Q388" s="21" t="s">
        <v>14</v>
      </c>
      <c r="R388" s="22" t="s">
        <v>14</v>
      </c>
      <c r="S388" s="21" t="s">
        <v>14</v>
      </c>
      <c r="T388" s="26" t="s">
        <v>14</v>
      </c>
      <c r="U388" s="97"/>
      <c r="V388" s="1"/>
      <c r="X388" s="2"/>
    </row>
    <row r="389" spans="1:24" ht="20.25" customHeight="1" hidden="1">
      <c r="A389" s="49" t="s">
        <v>121</v>
      </c>
      <c r="B389" s="21">
        <f t="shared" si="249"/>
        <v>1</v>
      </c>
      <c r="C389" s="19">
        <f t="shared" si="253"/>
        <v>3214</v>
      </c>
      <c r="D389" s="22" t="s">
        <v>14</v>
      </c>
      <c r="E389" s="21">
        <f t="shared" si="254"/>
        <v>1</v>
      </c>
      <c r="F389" s="21">
        <f t="shared" si="255"/>
        <v>3214</v>
      </c>
      <c r="G389" s="21" t="s">
        <v>14</v>
      </c>
      <c r="H389" s="24" t="s">
        <v>14</v>
      </c>
      <c r="I389" s="18">
        <f t="shared" si="256"/>
        <v>1</v>
      </c>
      <c r="J389" s="22">
        <f t="shared" si="257"/>
        <v>3214</v>
      </c>
      <c r="K389" s="18">
        <v>1</v>
      </c>
      <c r="L389" s="18">
        <v>3214</v>
      </c>
      <c r="M389" s="21" t="s">
        <v>14</v>
      </c>
      <c r="N389" s="24" t="s">
        <v>14</v>
      </c>
      <c r="O389" s="18" t="str">
        <f t="shared" si="258"/>
        <v>－</v>
      </c>
      <c r="P389" s="18" t="str">
        <f t="shared" si="259"/>
        <v>－</v>
      </c>
      <c r="Q389" s="21" t="s">
        <v>14</v>
      </c>
      <c r="R389" s="22" t="s">
        <v>14</v>
      </c>
      <c r="S389" s="21" t="s">
        <v>14</v>
      </c>
      <c r="T389" s="26" t="s">
        <v>14</v>
      </c>
      <c r="U389" s="97"/>
      <c r="V389" s="1"/>
      <c r="X389" s="2"/>
    </row>
    <row r="390" spans="1:24" ht="20.25" customHeight="1" hidden="1">
      <c r="A390" s="49" t="s">
        <v>122</v>
      </c>
      <c r="B390" s="21">
        <f t="shared" si="249"/>
        <v>1</v>
      </c>
      <c r="C390" s="19">
        <f t="shared" si="253"/>
        <v>4363</v>
      </c>
      <c r="D390" s="22" t="s">
        <v>14</v>
      </c>
      <c r="E390" s="21">
        <f t="shared" si="254"/>
        <v>1</v>
      </c>
      <c r="F390" s="21">
        <f t="shared" si="255"/>
        <v>4363</v>
      </c>
      <c r="G390" s="21" t="s">
        <v>14</v>
      </c>
      <c r="H390" s="24" t="s">
        <v>14</v>
      </c>
      <c r="I390" s="18">
        <f t="shared" si="256"/>
        <v>1</v>
      </c>
      <c r="J390" s="22">
        <f t="shared" si="257"/>
        <v>4363</v>
      </c>
      <c r="K390" s="18">
        <v>1</v>
      </c>
      <c r="L390" s="18">
        <v>4363</v>
      </c>
      <c r="M390" s="21" t="s">
        <v>14</v>
      </c>
      <c r="N390" s="24" t="s">
        <v>14</v>
      </c>
      <c r="O390" s="18" t="str">
        <f t="shared" si="258"/>
        <v>－</v>
      </c>
      <c r="P390" s="18" t="str">
        <f t="shared" si="259"/>
        <v>－</v>
      </c>
      <c r="Q390" s="21" t="s">
        <v>14</v>
      </c>
      <c r="R390" s="22" t="s">
        <v>14</v>
      </c>
      <c r="S390" s="21" t="s">
        <v>14</v>
      </c>
      <c r="T390" s="26" t="s">
        <v>14</v>
      </c>
      <c r="U390" s="97"/>
      <c r="V390" s="1"/>
      <c r="X390" s="2"/>
    </row>
    <row r="391" spans="1:24" ht="20.25" customHeight="1" hidden="1">
      <c r="A391" s="49" t="s">
        <v>374</v>
      </c>
      <c r="B391" s="21">
        <f aca="true" t="shared" si="260" ref="B391:C394">SUM(E391,G391)</f>
        <v>3</v>
      </c>
      <c r="C391" s="19">
        <f t="shared" si="260"/>
        <v>20411</v>
      </c>
      <c r="D391" s="22" t="s">
        <v>14</v>
      </c>
      <c r="E391" s="18">
        <f>SUM(E392:E394)</f>
        <v>3</v>
      </c>
      <c r="F391" s="18">
        <f>SUM(F392:F394)</f>
        <v>20411</v>
      </c>
      <c r="G391" s="21" t="s">
        <v>14</v>
      </c>
      <c r="H391" s="24" t="s">
        <v>14</v>
      </c>
      <c r="I391" s="18">
        <f>SUM(I392:I394)</f>
        <v>3</v>
      </c>
      <c r="J391" s="18">
        <f>SUM(J392:J394)</f>
        <v>20411</v>
      </c>
      <c r="K391" s="18">
        <f>SUM(K392:K394)</f>
        <v>3</v>
      </c>
      <c r="L391" s="18">
        <f>SUM(L392:L394)</f>
        <v>20411</v>
      </c>
      <c r="M391" s="21" t="s">
        <v>14</v>
      </c>
      <c r="N391" s="24" t="s">
        <v>14</v>
      </c>
      <c r="O391" s="18">
        <f>SUM(O393:O708)</f>
        <v>0</v>
      </c>
      <c r="P391" s="18">
        <f>SUM(P393:P708)</f>
        <v>0</v>
      </c>
      <c r="Q391" s="18">
        <f>SUM(Q393:Q708)</f>
        <v>0</v>
      </c>
      <c r="R391" s="18">
        <f>SUM(R393:R708)</f>
        <v>0</v>
      </c>
      <c r="S391" s="21" t="s">
        <v>14</v>
      </c>
      <c r="T391" s="26" t="s">
        <v>14</v>
      </c>
      <c r="U391" s="97"/>
      <c r="V391" s="1"/>
      <c r="X391" s="2"/>
    </row>
    <row r="392" spans="1:24" ht="20.25" customHeight="1" hidden="1">
      <c r="A392" s="49" t="s">
        <v>123</v>
      </c>
      <c r="B392" s="21">
        <f t="shared" si="260"/>
        <v>1</v>
      </c>
      <c r="C392" s="19">
        <f t="shared" si="260"/>
        <v>14589</v>
      </c>
      <c r="D392" s="22" t="s">
        <v>14</v>
      </c>
      <c r="E392" s="21">
        <f aca="true" t="shared" si="261" ref="E392:F394">SUM(K392,Q392)</f>
        <v>1</v>
      </c>
      <c r="F392" s="21">
        <f t="shared" si="261"/>
        <v>14589</v>
      </c>
      <c r="G392" s="21" t="s">
        <v>14</v>
      </c>
      <c r="H392" s="24" t="s">
        <v>14</v>
      </c>
      <c r="I392" s="18">
        <f aca="true" t="shared" si="262" ref="I392:J394">IF(SUM(K392,M392)=0,"－",SUM(K392,M392))</f>
        <v>1</v>
      </c>
      <c r="J392" s="22">
        <f t="shared" si="262"/>
        <v>14589</v>
      </c>
      <c r="K392" s="18">
        <v>1</v>
      </c>
      <c r="L392" s="18">
        <v>14589</v>
      </c>
      <c r="M392" s="21" t="s">
        <v>14</v>
      </c>
      <c r="N392" s="24" t="s">
        <v>14</v>
      </c>
      <c r="O392" s="18" t="str">
        <f aca="true" t="shared" si="263" ref="O392:P394">IF(SUM(Q392,S392)=0,"－",SUM(Q392,S392))</f>
        <v>－</v>
      </c>
      <c r="P392" s="18" t="str">
        <f t="shared" si="263"/>
        <v>－</v>
      </c>
      <c r="Q392" s="21" t="s">
        <v>14</v>
      </c>
      <c r="R392" s="22" t="s">
        <v>14</v>
      </c>
      <c r="S392" s="21" t="s">
        <v>14</v>
      </c>
      <c r="T392" s="26" t="s">
        <v>14</v>
      </c>
      <c r="U392" s="97"/>
      <c r="V392" s="1"/>
      <c r="X392" s="2"/>
    </row>
    <row r="393" spans="1:24" ht="20.25" customHeight="1" hidden="1">
      <c r="A393" s="49" t="s">
        <v>124</v>
      </c>
      <c r="B393" s="21">
        <f t="shared" si="260"/>
        <v>1</v>
      </c>
      <c r="C393" s="19">
        <f t="shared" si="260"/>
        <v>1301</v>
      </c>
      <c r="D393" s="22" t="s">
        <v>14</v>
      </c>
      <c r="E393" s="21">
        <f t="shared" si="261"/>
        <v>1</v>
      </c>
      <c r="F393" s="21">
        <f t="shared" si="261"/>
        <v>1301</v>
      </c>
      <c r="G393" s="21" t="s">
        <v>14</v>
      </c>
      <c r="H393" s="24" t="s">
        <v>14</v>
      </c>
      <c r="I393" s="18">
        <f t="shared" si="262"/>
        <v>1</v>
      </c>
      <c r="J393" s="22">
        <f t="shared" si="262"/>
        <v>1301</v>
      </c>
      <c r="K393" s="18">
        <v>1</v>
      </c>
      <c r="L393" s="18">
        <v>1301</v>
      </c>
      <c r="M393" s="21" t="s">
        <v>14</v>
      </c>
      <c r="N393" s="24" t="s">
        <v>14</v>
      </c>
      <c r="O393" s="18" t="str">
        <f t="shared" si="263"/>
        <v>－</v>
      </c>
      <c r="P393" s="18" t="str">
        <f t="shared" si="263"/>
        <v>－</v>
      </c>
      <c r="Q393" s="21" t="s">
        <v>14</v>
      </c>
      <c r="R393" s="22" t="s">
        <v>14</v>
      </c>
      <c r="S393" s="21" t="s">
        <v>14</v>
      </c>
      <c r="T393" s="26" t="s">
        <v>14</v>
      </c>
      <c r="U393" s="97"/>
      <c r="V393" s="1"/>
      <c r="X393" s="2"/>
    </row>
    <row r="394" spans="1:24" ht="20.25" customHeight="1" hidden="1">
      <c r="A394" s="49" t="s">
        <v>125</v>
      </c>
      <c r="B394" s="21">
        <f t="shared" si="260"/>
        <v>1</v>
      </c>
      <c r="C394" s="19">
        <f t="shared" si="260"/>
        <v>4521</v>
      </c>
      <c r="D394" s="22" t="s">
        <v>14</v>
      </c>
      <c r="E394" s="21">
        <f t="shared" si="261"/>
        <v>1</v>
      </c>
      <c r="F394" s="21">
        <f t="shared" si="261"/>
        <v>4521</v>
      </c>
      <c r="G394" s="21" t="s">
        <v>14</v>
      </c>
      <c r="H394" s="24" t="s">
        <v>14</v>
      </c>
      <c r="I394" s="18">
        <f t="shared" si="262"/>
        <v>1</v>
      </c>
      <c r="J394" s="22">
        <f t="shared" si="262"/>
        <v>4521</v>
      </c>
      <c r="K394" s="18">
        <v>1</v>
      </c>
      <c r="L394" s="18">
        <v>4521</v>
      </c>
      <c r="M394" s="21" t="s">
        <v>14</v>
      </c>
      <c r="N394" s="24" t="s">
        <v>14</v>
      </c>
      <c r="O394" s="18" t="str">
        <f t="shared" si="263"/>
        <v>－</v>
      </c>
      <c r="P394" s="18" t="str">
        <f t="shared" si="263"/>
        <v>－</v>
      </c>
      <c r="Q394" s="21" t="s">
        <v>14</v>
      </c>
      <c r="R394" s="22" t="s">
        <v>14</v>
      </c>
      <c r="S394" s="21" t="s">
        <v>14</v>
      </c>
      <c r="T394" s="26" t="s">
        <v>14</v>
      </c>
      <c r="U394" s="97"/>
      <c r="V394" s="1"/>
      <c r="X394" s="2"/>
    </row>
    <row r="395" spans="1:22" s="5" customFormat="1" ht="20.25" customHeight="1">
      <c r="A395" s="48" t="s">
        <v>467</v>
      </c>
      <c r="B395" s="43">
        <f>SUM(B396,B399,B403,B407,B410,B416,B419,B422,B429,B432,B435,B441)</f>
        <v>49</v>
      </c>
      <c r="C395" s="43">
        <f aca="true" t="shared" si="264" ref="C395:L395">SUM(C396,C399,C403,C407,C410,C416,C419,C422,C429,C432,C435,C441)</f>
        <v>251879</v>
      </c>
      <c r="D395" s="52" t="s">
        <v>15</v>
      </c>
      <c r="E395" s="43">
        <f t="shared" si="264"/>
        <v>49</v>
      </c>
      <c r="F395" s="43">
        <f t="shared" si="264"/>
        <v>251879</v>
      </c>
      <c r="G395" s="41">
        <f t="shared" si="264"/>
        <v>0</v>
      </c>
      <c r="H395" s="50">
        <f t="shared" si="264"/>
        <v>0</v>
      </c>
      <c r="I395" s="41">
        <f t="shared" si="264"/>
        <v>49</v>
      </c>
      <c r="J395" s="43">
        <f t="shared" si="264"/>
        <v>251879</v>
      </c>
      <c r="K395" s="43">
        <f t="shared" si="264"/>
        <v>49</v>
      </c>
      <c r="L395" s="43">
        <f t="shared" si="264"/>
        <v>251879</v>
      </c>
      <c r="M395" s="41">
        <f>SUM(M396,M610,M713)</f>
        <v>0</v>
      </c>
      <c r="N395" s="50">
        <f>SUM(N396,N610,N713)</f>
        <v>0</v>
      </c>
      <c r="O395" s="46">
        <f>SUM(O396,O610,O713,O717,O720,O728,O732,O736,O743,O748,O751,O758)</f>
        <v>0</v>
      </c>
      <c r="P395" s="41">
        <f>SUM(P396,P610,P713,P717,P720,P728,P732,P736,P743,P748,P751,P758)</f>
        <v>0</v>
      </c>
      <c r="Q395" s="41">
        <f>SUM(Q396,Q610,Q713,Q717,Q720,Q728,Q732,Q736,Q743,Q748,Q751,Q758)</f>
        <v>0</v>
      </c>
      <c r="R395" s="41">
        <f>SUM(R396,R610,R713,R717,R720,R728,R732,R736,R743,R748,R751,R758)</f>
        <v>0</v>
      </c>
      <c r="S395" s="41">
        <f>SUM(S396,S610,S713)</f>
        <v>0</v>
      </c>
      <c r="T395" s="51">
        <f>SUM(T396,T610,T630)</f>
        <v>0</v>
      </c>
      <c r="U395" s="96">
        <f>LEFT(A395,FIND("年",A395)-1)+1911</f>
        <v>2010</v>
      </c>
      <c r="V395" s="1"/>
    </row>
    <row r="396" spans="1:24" ht="20.25" customHeight="1" hidden="1">
      <c r="A396" s="49" t="s">
        <v>302</v>
      </c>
      <c r="B396" s="21">
        <f aca="true" t="shared" si="265" ref="B396:C398">SUM(E396,G396)</f>
        <v>2</v>
      </c>
      <c r="C396" s="19">
        <f t="shared" si="265"/>
        <v>13883</v>
      </c>
      <c r="D396" s="22" t="s">
        <v>14</v>
      </c>
      <c r="E396" s="18">
        <f>SUM(E397:E398)</f>
        <v>2</v>
      </c>
      <c r="F396" s="18">
        <f>SUM(F397:F398)</f>
        <v>13883</v>
      </c>
      <c r="G396" s="21" t="s">
        <v>14</v>
      </c>
      <c r="H396" s="24" t="s">
        <v>14</v>
      </c>
      <c r="I396" s="18">
        <f>SUM(I397:I398)</f>
        <v>2</v>
      </c>
      <c r="J396" s="18">
        <f>SUM(J397:J398)</f>
        <v>13883</v>
      </c>
      <c r="K396" s="18">
        <f>SUM(K397:K398)</f>
        <v>2</v>
      </c>
      <c r="L396" s="18">
        <f>SUM(L397:L398)</f>
        <v>13883</v>
      </c>
      <c r="M396" s="21" t="s">
        <v>14</v>
      </c>
      <c r="N396" s="24" t="s">
        <v>14</v>
      </c>
      <c r="O396" s="18">
        <f>SUM(O398:O713)</f>
        <v>0</v>
      </c>
      <c r="P396" s="18">
        <f>SUM(P398:P713)</f>
        <v>0</v>
      </c>
      <c r="Q396" s="18">
        <f>SUM(Q398:Q713)</f>
        <v>0</v>
      </c>
      <c r="R396" s="18">
        <f>SUM(R398:R713)</f>
        <v>0</v>
      </c>
      <c r="S396" s="21" t="s">
        <v>14</v>
      </c>
      <c r="T396" s="26" t="s">
        <v>14</v>
      </c>
      <c r="U396" s="97"/>
      <c r="V396" s="1"/>
      <c r="X396" s="2"/>
    </row>
    <row r="397" spans="1:24" ht="20.25" customHeight="1" hidden="1">
      <c r="A397" s="49" t="s">
        <v>126</v>
      </c>
      <c r="B397" s="21">
        <f t="shared" si="265"/>
        <v>1</v>
      </c>
      <c r="C397" s="19">
        <f t="shared" si="265"/>
        <v>12582</v>
      </c>
      <c r="D397" s="22" t="s">
        <v>14</v>
      </c>
      <c r="E397" s="21">
        <f>SUM(K397,Q397)</f>
        <v>1</v>
      </c>
      <c r="F397" s="21">
        <f>SUM(L397,R397)</f>
        <v>12582</v>
      </c>
      <c r="G397" s="21" t="s">
        <v>14</v>
      </c>
      <c r="H397" s="24" t="s">
        <v>14</v>
      </c>
      <c r="I397" s="18">
        <f>IF(SUM(K397,M397)=0,"－",SUM(K397,M397))</f>
        <v>1</v>
      </c>
      <c r="J397" s="22">
        <f>IF(SUM(L397,N397)=0,"－",SUM(L397,N397))</f>
        <v>12582</v>
      </c>
      <c r="K397" s="18">
        <v>1</v>
      </c>
      <c r="L397" s="18">
        <v>12582</v>
      </c>
      <c r="M397" s="21" t="s">
        <v>14</v>
      </c>
      <c r="N397" s="24" t="s">
        <v>14</v>
      </c>
      <c r="O397" s="18" t="str">
        <f>IF(SUM(Q397,S397)=0,"－",SUM(Q397,S397))</f>
        <v>－</v>
      </c>
      <c r="P397" s="18" t="str">
        <f>IF(SUM(R397,T397)=0,"－",SUM(R397,T397))</f>
        <v>－</v>
      </c>
      <c r="Q397" s="21" t="s">
        <v>14</v>
      </c>
      <c r="R397" s="22" t="s">
        <v>14</v>
      </c>
      <c r="S397" s="21" t="s">
        <v>14</v>
      </c>
      <c r="T397" s="26" t="s">
        <v>14</v>
      </c>
      <c r="U397" s="97"/>
      <c r="V397" s="1"/>
      <c r="X397" s="2"/>
    </row>
    <row r="398" spans="1:24" ht="20.25" customHeight="1" hidden="1">
      <c r="A398" s="49" t="s">
        <v>127</v>
      </c>
      <c r="B398" s="21">
        <f t="shared" si="265"/>
        <v>1</v>
      </c>
      <c r="C398" s="19">
        <f t="shared" si="265"/>
        <v>1301</v>
      </c>
      <c r="D398" s="22" t="s">
        <v>14</v>
      </c>
      <c r="E398" s="21">
        <f>SUM(K398,Q398)</f>
        <v>1</v>
      </c>
      <c r="F398" s="21">
        <f>SUM(L398,R398)</f>
        <v>1301</v>
      </c>
      <c r="G398" s="21" t="s">
        <v>14</v>
      </c>
      <c r="H398" s="24" t="s">
        <v>14</v>
      </c>
      <c r="I398" s="18">
        <f>IF(SUM(K398,M398)=0,"－",SUM(K398,M398))</f>
        <v>1</v>
      </c>
      <c r="J398" s="22">
        <f>IF(SUM(L398,N398)=0,"－",SUM(L398,N398))</f>
        <v>1301</v>
      </c>
      <c r="K398" s="18">
        <v>1</v>
      </c>
      <c r="L398" s="18">
        <v>1301</v>
      </c>
      <c r="M398" s="21" t="s">
        <v>14</v>
      </c>
      <c r="N398" s="24" t="s">
        <v>14</v>
      </c>
      <c r="O398" s="18" t="str">
        <f>IF(SUM(Q398,S398)=0,"－",SUM(Q398,S398))</f>
        <v>－</v>
      </c>
      <c r="P398" s="18" t="str">
        <f>IF(SUM(R398,T398)=0,"－",SUM(R398,T398))</f>
        <v>－</v>
      </c>
      <c r="Q398" s="21" t="s">
        <v>14</v>
      </c>
      <c r="R398" s="22" t="s">
        <v>14</v>
      </c>
      <c r="S398" s="21" t="s">
        <v>14</v>
      </c>
      <c r="T398" s="26" t="s">
        <v>14</v>
      </c>
      <c r="U398" s="97"/>
      <c r="V398" s="1"/>
      <c r="X398" s="2"/>
    </row>
    <row r="399" spans="1:24" ht="20.25" customHeight="1" hidden="1">
      <c r="A399" s="49" t="s">
        <v>304</v>
      </c>
      <c r="B399" s="21">
        <f aca="true" t="shared" si="266" ref="B399:C402">SUM(E399,G399)</f>
        <v>8</v>
      </c>
      <c r="C399" s="19">
        <f t="shared" si="266"/>
        <v>33945</v>
      </c>
      <c r="D399" s="22" t="s">
        <v>14</v>
      </c>
      <c r="E399" s="18">
        <f>SUM(E400:E402)</f>
        <v>8</v>
      </c>
      <c r="F399" s="18">
        <f>SUM(F400:F402)</f>
        <v>33945</v>
      </c>
      <c r="G399" s="21" t="s">
        <v>14</v>
      </c>
      <c r="H399" s="24" t="s">
        <v>14</v>
      </c>
      <c r="I399" s="18">
        <f>SUM(I400:I402)</f>
        <v>8</v>
      </c>
      <c r="J399" s="18">
        <f>SUM(J400:J402)</f>
        <v>33945</v>
      </c>
      <c r="K399" s="18">
        <f>SUM(K400:K402)</f>
        <v>8</v>
      </c>
      <c r="L399" s="18">
        <f>SUM(L400:L402)</f>
        <v>33945</v>
      </c>
      <c r="M399" s="21" t="s">
        <v>14</v>
      </c>
      <c r="N399" s="24" t="s">
        <v>14</v>
      </c>
      <c r="O399" s="18">
        <f>SUM(O401:O716)</f>
        <v>0</v>
      </c>
      <c r="P399" s="18">
        <f>SUM(P401:P716)</f>
        <v>0</v>
      </c>
      <c r="Q399" s="18">
        <f>SUM(Q401:Q716)</f>
        <v>0</v>
      </c>
      <c r="R399" s="18">
        <f>SUM(R401:R716)</f>
        <v>0</v>
      </c>
      <c r="S399" s="21" t="s">
        <v>14</v>
      </c>
      <c r="T399" s="26" t="s">
        <v>14</v>
      </c>
      <c r="U399" s="97"/>
      <c r="V399" s="1"/>
      <c r="X399" s="2"/>
    </row>
    <row r="400" spans="1:24" ht="20.25" customHeight="1" hidden="1">
      <c r="A400" s="49" t="s">
        <v>128</v>
      </c>
      <c r="B400" s="21">
        <f t="shared" si="266"/>
        <v>1</v>
      </c>
      <c r="C400" s="19">
        <f t="shared" si="266"/>
        <v>12766</v>
      </c>
      <c r="D400" s="22" t="s">
        <v>14</v>
      </c>
      <c r="E400" s="21">
        <f aca="true" t="shared" si="267" ref="E400:F402">SUM(K400,Q400)</f>
        <v>1</v>
      </c>
      <c r="F400" s="21">
        <f t="shared" si="267"/>
        <v>12766</v>
      </c>
      <c r="G400" s="21" t="s">
        <v>14</v>
      </c>
      <c r="H400" s="24" t="s">
        <v>14</v>
      </c>
      <c r="I400" s="18">
        <f aca="true" t="shared" si="268" ref="I400:J402">IF(SUM(K400,M400)=0,"－",SUM(K400,M400))</f>
        <v>1</v>
      </c>
      <c r="J400" s="22">
        <f t="shared" si="268"/>
        <v>12766</v>
      </c>
      <c r="K400" s="18">
        <v>1</v>
      </c>
      <c r="L400" s="18">
        <v>12766</v>
      </c>
      <c r="M400" s="21" t="s">
        <v>14</v>
      </c>
      <c r="N400" s="24" t="s">
        <v>14</v>
      </c>
      <c r="O400" s="18" t="str">
        <f aca="true" t="shared" si="269" ref="O400:P402">IF(SUM(Q400,S400)=0,"－",SUM(Q400,S400))</f>
        <v>－</v>
      </c>
      <c r="P400" s="18" t="str">
        <f t="shared" si="269"/>
        <v>－</v>
      </c>
      <c r="Q400" s="21" t="s">
        <v>14</v>
      </c>
      <c r="R400" s="22" t="s">
        <v>14</v>
      </c>
      <c r="S400" s="21" t="s">
        <v>14</v>
      </c>
      <c r="T400" s="26" t="s">
        <v>14</v>
      </c>
      <c r="U400" s="97"/>
      <c r="V400" s="1"/>
      <c r="X400" s="2"/>
    </row>
    <row r="401" spans="1:24" ht="20.25" customHeight="1" hidden="1">
      <c r="A401" s="49" t="s">
        <v>129</v>
      </c>
      <c r="B401" s="21">
        <f t="shared" si="266"/>
        <v>6</v>
      </c>
      <c r="C401" s="19">
        <f t="shared" si="266"/>
        <v>17016</v>
      </c>
      <c r="D401" s="22" t="s">
        <v>14</v>
      </c>
      <c r="E401" s="21">
        <f t="shared" si="267"/>
        <v>6</v>
      </c>
      <c r="F401" s="21">
        <f t="shared" si="267"/>
        <v>17016</v>
      </c>
      <c r="G401" s="21" t="s">
        <v>14</v>
      </c>
      <c r="H401" s="24" t="s">
        <v>14</v>
      </c>
      <c r="I401" s="18">
        <f t="shared" si="268"/>
        <v>6</v>
      </c>
      <c r="J401" s="22">
        <f t="shared" si="268"/>
        <v>17016</v>
      </c>
      <c r="K401" s="18">
        <v>6</v>
      </c>
      <c r="L401" s="18">
        <v>17016</v>
      </c>
      <c r="M401" s="21" t="s">
        <v>14</v>
      </c>
      <c r="N401" s="24" t="s">
        <v>14</v>
      </c>
      <c r="O401" s="18" t="str">
        <f t="shared" si="269"/>
        <v>－</v>
      </c>
      <c r="P401" s="18" t="str">
        <f t="shared" si="269"/>
        <v>－</v>
      </c>
      <c r="Q401" s="21" t="s">
        <v>14</v>
      </c>
      <c r="R401" s="22" t="s">
        <v>14</v>
      </c>
      <c r="S401" s="21" t="s">
        <v>14</v>
      </c>
      <c r="T401" s="26" t="s">
        <v>14</v>
      </c>
      <c r="U401" s="97"/>
      <c r="V401" s="1"/>
      <c r="X401" s="2"/>
    </row>
    <row r="402" spans="1:24" ht="20.25" customHeight="1" hidden="1">
      <c r="A402" s="49" t="s">
        <v>130</v>
      </c>
      <c r="B402" s="21">
        <f t="shared" si="266"/>
        <v>1</v>
      </c>
      <c r="C402" s="19">
        <f t="shared" si="266"/>
        <v>4163</v>
      </c>
      <c r="D402" s="22" t="s">
        <v>14</v>
      </c>
      <c r="E402" s="21">
        <f t="shared" si="267"/>
        <v>1</v>
      </c>
      <c r="F402" s="21">
        <f t="shared" si="267"/>
        <v>4163</v>
      </c>
      <c r="G402" s="21" t="s">
        <v>14</v>
      </c>
      <c r="H402" s="24" t="s">
        <v>14</v>
      </c>
      <c r="I402" s="18">
        <f t="shared" si="268"/>
        <v>1</v>
      </c>
      <c r="J402" s="22">
        <f t="shared" si="268"/>
        <v>4163</v>
      </c>
      <c r="K402" s="18">
        <v>1</v>
      </c>
      <c r="L402" s="18">
        <v>4163</v>
      </c>
      <c r="M402" s="21" t="s">
        <v>14</v>
      </c>
      <c r="N402" s="24" t="s">
        <v>14</v>
      </c>
      <c r="O402" s="18" t="str">
        <f t="shared" si="269"/>
        <v>－</v>
      </c>
      <c r="P402" s="18" t="str">
        <f t="shared" si="269"/>
        <v>－</v>
      </c>
      <c r="Q402" s="21" t="s">
        <v>14</v>
      </c>
      <c r="R402" s="22" t="s">
        <v>14</v>
      </c>
      <c r="S402" s="21" t="s">
        <v>14</v>
      </c>
      <c r="T402" s="26" t="s">
        <v>14</v>
      </c>
      <c r="U402" s="97"/>
      <c r="V402" s="1"/>
      <c r="X402" s="2"/>
    </row>
    <row r="403" spans="1:24" ht="20.25" customHeight="1" hidden="1">
      <c r="A403" s="49" t="s">
        <v>315</v>
      </c>
      <c r="B403" s="21">
        <f aca="true" t="shared" si="270" ref="B403:C406">SUM(E403,G403)</f>
        <v>3</v>
      </c>
      <c r="C403" s="19">
        <f t="shared" si="270"/>
        <v>16264</v>
      </c>
      <c r="D403" s="22" t="s">
        <v>14</v>
      </c>
      <c r="E403" s="18">
        <f>SUM(E404:E406)</f>
        <v>3</v>
      </c>
      <c r="F403" s="18">
        <f>SUM(F404:F406)</f>
        <v>16264</v>
      </c>
      <c r="G403" s="21" t="s">
        <v>14</v>
      </c>
      <c r="H403" s="24" t="s">
        <v>14</v>
      </c>
      <c r="I403" s="18">
        <f>SUM(I404:I406)</f>
        <v>3</v>
      </c>
      <c r="J403" s="18">
        <f>SUM(J404:J406)</f>
        <v>16264</v>
      </c>
      <c r="K403" s="18">
        <f>SUM(K404:K406)</f>
        <v>3</v>
      </c>
      <c r="L403" s="18">
        <f>SUM(L404:L406)</f>
        <v>16264</v>
      </c>
      <c r="M403" s="21" t="s">
        <v>14</v>
      </c>
      <c r="N403" s="24" t="s">
        <v>14</v>
      </c>
      <c r="O403" s="18">
        <f>SUM(O405:O720)</f>
        <v>0</v>
      </c>
      <c r="P403" s="18">
        <f>SUM(P405:P720)</f>
        <v>0</v>
      </c>
      <c r="Q403" s="18">
        <f>SUM(Q405:Q720)</f>
        <v>0</v>
      </c>
      <c r="R403" s="18">
        <f>SUM(R405:R720)</f>
        <v>0</v>
      </c>
      <c r="S403" s="21" t="s">
        <v>14</v>
      </c>
      <c r="T403" s="26" t="s">
        <v>14</v>
      </c>
      <c r="U403" s="97"/>
      <c r="V403" s="1"/>
      <c r="X403" s="2"/>
    </row>
    <row r="404" spans="1:24" ht="20.25" customHeight="1" hidden="1">
      <c r="A404" s="49" t="s">
        <v>131</v>
      </c>
      <c r="B404" s="21">
        <f t="shared" si="270"/>
        <v>1</v>
      </c>
      <c r="C404" s="19">
        <f t="shared" si="270"/>
        <v>12847</v>
      </c>
      <c r="D404" s="22" t="s">
        <v>14</v>
      </c>
      <c r="E404" s="21">
        <f aca="true" t="shared" si="271" ref="E404:F406">SUM(K404,Q404)</f>
        <v>1</v>
      </c>
      <c r="F404" s="21">
        <f t="shared" si="271"/>
        <v>12847</v>
      </c>
      <c r="G404" s="21" t="s">
        <v>14</v>
      </c>
      <c r="H404" s="24" t="s">
        <v>14</v>
      </c>
      <c r="I404" s="18">
        <f aca="true" t="shared" si="272" ref="I404:J406">IF(SUM(K404,M404)=0,"－",SUM(K404,M404))</f>
        <v>1</v>
      </c>
      <c r="J404" s="22">
        <f t="shared" si="272"/>
        <v>12847</v>
      </c>
      <c r="K404" s="18">
        <v>1</v>
      </c>
      <c r="L404" s="18">
        <v>12847</v>
      </c>
      <c r="M404" s="21" t="s">
        <v>14</v>
      </c>
      <c r="N404" s="24" t="s">
        <v>14</v>
      </c>
      <c r="O404" s="18" t="str">
        <f aca="true" t="shared" si="273" ref="O404:P406">IF(SUM(Q404,S404)=0,"－",SUM(Q404,S404))</f>
        <v>－</v>
      </c>
      <c r="P404" s="18" t="str">
        <f t="shared" si="273"/>
        <v>－</v>
      </c>
      <c r="Q404" s="21" t="s">
        <v>14</v>
      </c>
      <c r="R404" s="22" t="s">
        <v>14</v>
      </c>
      <c r="S404" s="21" t="s">
        <v>14</v>
      </c>
      <c r="T404" s="26" t="s">
        <v>14</v>
      </c>
      <c r="U404" s="97"/>
      <c r="V404" s="1"/>
      <c r="X404" s="2"/>
    </row>
    <row r="405" spans="1:24" ht="20.25" customHeight="1" hidden="1">
      <c r="A405" s="49" t="s">
        <v>132</v>
      </c>
      <c r="B405" s="21">
        <f t="shared" si="270"/>
        <v>1</v>
      </c>
      <c r="C405" s="19">
        <f t="shared" si="270"/>
        <v>1301</v>
      </c>
      <c r="D405" s="22" t="s">
        <v>14</v>
      </c>
      <c r="E405" s="21">
        <f t="shared" si="271"/>
        <v>1</v>
      </c>
      <c r="F405" s="21">
        <f t="shared" si="271"/>
        <v>1301</v>
      </c>
      <c r="G405" s="21" t="s">
        <v>14</v>
      </c>
      <c r="H405" s="24" t="s">
        <v>14</v>
      </c>
      <c r="I405" s="18">
        <f t="shared" si="272"/>
        <v>1</v>
      </c>
      <c r="J405" s="22">
        <f t="shared" si="272"/>
        <v>1301</v>
      </c>
      <c r="K405" s="18">
        <v>1</v>
      </c>
      <c r="L405" s="18">
        <v>1301</v>
      </c>
      <c r="M405" s="21" t="s">
        <v>14</v>
      </c>
      <c r="N405" s="24" t="s">
        <v>14</v>
      </c>
      <c r="O405" s="18" t="str">
        <f t="shared" si="273"/>
        <v>－</v>
      </c>
      <c r="P405" s="18" t="str">
        <f t="shared" si="273"/>
        <v>－</v>
      </c>
      <c r="Q405" s="21" t="s">
        <v>14</v>
      </c>
      <c r="R405" s="22" t="s">
        <v>14</v>
      </c>
      <c r="S405" s="21" t="s">
        <v>14</v>
      </c>
      <c r="T405" s="26" t="s">
        <v>14</v>
      </c>
      <c r="U405" s="97"/>
      <c r="V405" s="1"/>
      <c r="X405" s="2"/>
    </row>
    <row r="406" spans="1:24" ht="20.25" customHeight="1" hidden="1">
      <c r="A406" s="49" t="s">
        <v>133</v>
      </c>
      <c r="B406" s="21">
        <f t="shared" si="270"/>
        <v>1</v>
      </c>
      <c r="C406" s="19">
        <f t="shared" si="270"/>
        <v>2116</v>
      </c>
      <c r="D406" s="22" t="s">
        <v>14</v>
      </c>
      <c r="E406" s="21">
        <f t="shared" si="271"/>
        <v>1</v>
      </c>
      <c r="F406" s="21">
        <f t="shared" si="271"/>
        <v>2116</v>
      </c>
      <c r="G406" s="21" t="s">
        <v>14</v>
      </c>
      <c r="H406" s="24" t="s">
        <v>14</v>
      </c>
      <c r="I406" s="18">
        <f t="shared" si="272"/>
        <v>1</v>
      </c>
      <c r="J406" s="22">
        <f t="shared" si="272"/>
        <v>2116</v>
      </c>
      <c r="K406" s="18">
        <v>1</v>
      </c>
      <c r="L406" s="18">
        <v>2116</v>
      </c>
      <c r="M406" s="21" t="s">
        <v>14</v>
      </c>
      <c r="N406" s="24" t="s">
        <v>14</v>
      </c>
      <c r="O406" s="18" t="str">
        <f t="shared" si="273"/>
        <v>－</v>
      </c>
      <c r="P406" s="18" t="str">
        <f t="shared" si="273"/>
        <v>－</v>
      </c>
      <c r="Q406" s="21" t="s">
        <v>14</v>
      </c>
      <c r="R406" s="22" t="s">
        <v>14</v>
      </c>
      <c r="S406" s="21" t="s">
        <v>14</v>
      </c>
      <c r="T406" s="26" t="s">
        <v>14</v>
      </c>
      <c r="U406" s="97"/>
      <c r="V406" s="1"/>
      <c r="X406" s="2"/>
    </row>
    <row r="407" spans="1:24" ht="20.25" customHeight="1" hidden="1">
      <c r="A407" s="49" t="s">
        <v>16</v>
      </c>
      <c r="B407" s="21">
        <f aca="true" t="shared" si="274" ref="B407:C413">SUM(E407,G407)</f>
        <v>2</v>
      </c>
      <c r="C407" s="19">
        <f t="shared" si="274"/>
        <v>14015</v>
      </c>
      <c r="D407" s="22" t="s">
        <v>14</v>
      </c>
      <c r="E407" s="18">
        <f>SUM(E408:E409)</f>
        <v>2</v>
      </c>
      <c r="F407" s="18">
        <f>SUM(F408:F409)</f>
        <v>14015</v>
      </c>
      <c r="G407" s="21" t="s">
        <v>14</v>
      </c>
      <c r="H407" s="24" t="s">
        <v>14</v>
      </c>
      <c r="I407" s="18">
        <f>SUM(I408:I409)</f>
        <v>2</v>
      </c>
      <c r="J407" s="18">
        <f>SUM(J408:J409)</f>
        <v>14015</v>
      </c>
      <c r="K407" s="18">
        <f>SUM(K408:K409)</f>
        <v>2</v>
      </c>
      <c r="L407" s="18">
        <f>SUM(L408:L409)</f>
        <v>14015</v>
      </c>
      <c r="M407" s="21" t="s">
        <v>14</v>
      </c>
      <c r="N407" s="24" t="s">
        <v>14</v>
      </c>
      <c r="O407" s="18">
        <f>SUM(O409:O724)</f>
        <v>0</v>
      </c>
      <c r="P407" s="18">
        <f>SUM(P409:P724)</f>
        <v>0</v>
      </c>
      <c r="Q407" s="18">
        <f>SUM(Q409:Q724)</f>
        <v>0</v>
      </c>
      <c r="R407" s="18">
        <f>SUM(R409:R724)</f>
        <v>0</v>
      </c>
      <c r="S407" s="21" t="s">
        <v>14</v>
      </c>
      <c r="T407" s="26" t="s">
        <v>14</v>
      </c>
      <c r="U407" s="97"/>
      <c r="V407" s="1"/>
      <c r="X407" s="2"/>
    </row>
    <row r="408" spans="1:24" ht="20.25" customHeight="1" hidden="1">
      <c r="A408" s="49" t="s">
        <v>134</v>
      </c>
      <c r="B408" s="21">
        <f t="shared" si="274"/>
        <v>1</v>
      </c>
      <c r="C408" s="19">
        <f t="shared" si="274"/>
        <v>12714</v>
      </c>
      <c r="D408" s="22" t="s">
        <v>14</v>
      </c>
      <c r="E408" s="21">
        <f>SUM(K408,Q408)</f>
        <v>1</v>
      </c>
      <c r="F408" s="21">
        <f>SUM(L408,R408)</f>
        <v>12714</v>
      </c>
      <c r="G408" s="21" t="s">
        <v>14</v>
      </c>
      <c r="H408" s="24" t="s">
        <v>14</v>
      </c>
      <c r="I408" s="18">
        <f>IF(SUM(K408,M408)=0,"－",SUM(K408,M408))</f>
        <v>1</v>
      </c>
      <c r="J408" s="22">
        <f>IF(SUM(L408,N408)=0,"－",SUM(L408,N408))</f>
        <v>12714</v>
      </c>
      <c r="K408" s="18">
        <v>1</v>
      </c>
      <c r="L408" s="18">
        <v>12714</v>
      </c>
      <c r="M408" s="21" t="s">
        <v>14</v>
      </c>
      <c r="N408" s="24" t="s">
        <v>14</v>
      </c>
      <c r="O408" s="18" t="str">
        <f>IF(SUM(Q408,S408)=0,"－",SUM(Q408,S408))</f>
        <v>－</v>
      </c>
      <c r="P408" s="18" t="str">
        <f>IF(SUM(R408,T408)=0,"－",SUM(R408,T408))</f>
        <v>－</v>
      </c>
      <c r="Q408" s="21" t="s">
        <v>14</v>
      </c>
      <c r="R408" s="22" t="s">
        <v>14</v>
      </c>
      <c r="S408" s="21" t="s">
        <v>14</v>
      </c>
      <c r="T408" s="26" t="s">
        <v>14</v>
      </c>
      <c r="U408" s="97"/>
      <c r="V408" s="1"/>
      <c r="X408" s="2"/>
    </row>
    <row r="409" spans="1:24" ht="20.25" customHeight="1" hidden="1">
      <c r="A409" s="49" t="s">
        <v>135</v>
      </c>
      <c r="B409" s="21">
        <f t="shared" si="274"/>
        <v>1</v>
      </c>
      <c r="C409" s="19">
        <f t="shared" si="274"/>
        <v>1301</v>
      </c>
      <c r="D409" s="22" t="s">
        <v>14</v>
      </c>
      <c r="E409" s="21">
        <f>SUM(K409,Q409)</f>
        <v>1</v>
      </c>
      <c r="F409" s="21">
        <f>SUM(L409,R409)</f>
        <v>1301</v>
      </c>
      <c r="G409" s="21" t="s">
        <v>14</v>
      </c>
      <c r="H409" s="24" t="s">
        <v>14</v>
      </c>
      <c r="I409" s="18">
        <f>IF(SUM(K409,M409)=0,"－",SUM(K409,M409))</f>
        <v>1</v>
      </c>
      <c r="J409" s="22">
        <f>IF(SUM(L409,N409)=0,"－",SUM(L409,N409))</f>
        <v>1301</v>
      </c>
      <c r="K409" s="18">
        <v>1</v>
      </c>
      <c r="L409" s="18">
        <v>1301</v>
      </c>
      <c r="M409" s="21" t="s">
        <v>14</v>
      </c>
      <c r="N409" s="24" t="s">
        <v>14</v>
      </c>
      <c r="O409" s="18" t="str">
        <f>IF(SUM(Q409,S409)=0,"－",SUM(Q409,S409))</f>
        <v>－</v>
      </c>
      <c r="P409" s="18" t="str">
        <f>IF(SUM(R409,T409)=0,"－",SUM(R409,T409))</f>
        <v>－</v>
      </c>
      <c r="Q409" s="21" t="s">
        <v>14</v>
      </c>
      <c r="R409" s="22" t="s">
        <v>14</v>
      </c>
      <c r="S409" s="21" t="s">
        <v>14</v>
      </c>
      <c r="T409" s="26" t="s">
        <v>14</v>
      </c>
      <c r="U409" s="97"/>
      <c r="V409" s="1"/>
      <c r="X409" s="2"/>
    </row>
    <row r="410" spans="1:24" ht="20.25" customHeight="1" hidden="1">
      <c r="A410" s="49" t="s">
        <v>323</v>
      </c>
      <c r="B410" s="21">
        <f t="shared" si="274"/>
        <v>8</v>
      </c>
      <c r="C410" s="19">
        <f>SUM(F410,H410)</f>
        <v>33740</v>
      </c>
      <c r="D410" s="22" t="s">
        <v>14</v>
      </c>
      <c r="E410" s="18">
        <f>SUM(E411:E415)</f>
        <v>8</v>
      </c>
      <c r="F410" s="18">
        <f>SUM(F411:F415)</f>
        <v>33740</v>
      </c>
      <c r="G410" s="21" t="s">
        <v>14</v>
      </c>
      <c r="H410" s="24" t="s">
        <v>14</v>
      </c>
      <c r="I410" s="18">
        <f>SUM(I411:I415)</f>
        <v>8</v>
      </c>
      <c r="J410" s="18">
        <f>SUM(J411:J415)</f>
        <v>33740</v>
      </c>
      <c r="K410" s="18">
        <f>SUM(K411:K415)</f>
        <v>8</v>
      </c>
      <c r="L410" s="18">
        <f>SUM(L411:L415)</f>
        <v>33740</v>
      </c>
      <c r="M410" s="21" t="s">
        <v>14</v>
      </c>
      <c r="N410" s="24" t="s">
        <v>14</v>
      </c>
      <c r="O410" s="18">
        <f>SUM(O412:O727)</f>
        <v>0</v>
      </c>
      <c r="P410" s="18">
        <f>SUM(P412:P727)</f>
        <v>0</v>
      </c>
      <c r="Q410" s="18">
        <f>SUM(Q412:Q727)</f>
        <v>0</v>
      </c>
      <c r="R410" s="18">
        <f>SUM(R412:R727)</f>
        <v>0</v>
      </c>
      <c r="S410" s="21" t="s">
        <v>14</v>
      </c>
      <c r="T410" s="26" t="s">
        <v>14</v>
      </c>
      <c r="U410" s="97"/>
      <c r="V410" s="1"/>
      <c r="X410" s="2"/>
    </row>
    <row r="411" spans="1:24" ht="20.25" customHeight="1" hidden="1">
      <c r="A411" s="49" t="s">
        <v>136</v>
      </c>
      <c r="B411" s="21">
        <f t="shared" si="274"/>
        <v>1</v>
      </c>
      <c r="C411" s="19">
        <f t="shared" si="274"/>
        <v>13058</v>
      </c>
      <c r="D411" s="22" t="s">
        <v>14</v>
      </c>
      <c r="E411" s="21">
        <f aca="true" t="shared" si="275" ref="E411:F415">SUM(K411,Q411)</f>
        <v>1</v>
      </c>
      <c r="F411" s="21">
        <f t="shared" si="275"/>
        <v>13058</v>
      </c>
      <c r="G411" s="21" t="s">
        <v>14</v>
      </c>
      <c r="H411" s="24" t="s">
        <v>14</v>
      </c>
      <c r="I411" s="18">
        <f aca="true" t="shared" si="276" ref="I411:J415">IF(SUM(K411,M411)=0,"－",SUM(K411,M411))</f>
        <v>1</v>
      </c>
      <c r="J411" s="22">
        <f t="shared" si="276"/>
        <v>13058</v>
      </c>
      <c r="K411" s="18">
        <v>1</v>
      </c>
      <c r="L411" s="18">
        <v>13058</v>
      </c>
      <c r="M411" s="21" t="s">
        <v>14</v>
      </c>
      <c r="N411" s="24" t="s">
        <v>14</v>
      </c>
      <c r="O411" s="18" t="str">
        <f aca="true" t="shared" si="277" ref="O411:P415">IF(SUM(Q411,S411)=0,"－",SUM(Q411,S411))</f>
        <v>－</v>
      </c>
      <c r="P411" s="18" t="str">
        <f t="shared" si="277"/>
        <v>－</v>
      </c>
      <c r="Q411" s="21" t="s">
        <v>14</v>
      </c>
      <c r="R411" s="22" t="s">
        <v>14</v>
      </c>
      <c r="S411" s="21" t="s">
        <v>14</v>
      </c>
      <c r="T411" s="26" t="s">
        <v>14</v>
      </c>
      <c r="U411" s="97"/>
      <c r="V411" s="1"/>
      <c r="X411" s="2"/>
    </row>
    <row r="412" spans="1:24" ht="20.25" customHeight="1" hidden="1">
      <c r="A412" s="49" t="s">
        <v>137</v>
      </c>
      <c r="B412" s="21">
        <f t="shared" si="274"/>
        <v>1</v>
      </c>
      <c r="C412" s="19">
        <f t="shared" si="274"/>
        <v>3472</v>
      </c>
      <c r="D412" s="22" t="s">
        <v>14</v>
      </c>
      <c r="E412" s="21">
        <f t="shared" si="275"/>
        <v>1</v>
      </c>
      <c r="F412" s="21">
        <f t="shared" si="275"/>
        <v>3472</v>
      </c>
      <c r="G412" s="21" t="s">
        <v>14</v>
      </c>
      <c r="H412" s="24" t="s">
        <v>14</v>
      </c>
      <c r="I412" s="18">
        <f t="shared" si="276"/>
        <v>1</v>
      </c>
      <c r="J412" s="22">
        <f t="shared" si="276"/>
        <v>3472</v>
      </c>
      <c r="K412" s="18">
        <v>1</v>
      </c>
      <c r="L412" s="18">
        <v>3472</v>
      </c>
      <c r="M412" s="21" t="s">
        <v>14</v>
      </c>
      <c r="N412" s="24" t="s">
        <v>14</v>
      </c>
      <c r="O412" s="18" t="str">
        <f t="shared" si="277"/>
        <v>－</v>
      </c>
      <c r="P412" s="18" t="str">
        <f t="shared" si="277"/>
        <v>－</v>
      </c>
      <c r="Q412" s="21" t="s">
        <v>14</v>
      </c>
      <c r="R412" s="22" t="s">
        <v>14</v>
      </c>
      <c r="S412" s="21" t="s">
        <v>14</v>
      </c>
      <c r="T412" s="26" t="s">
        <v>14</v>
      </c>
      <c r="U412" s="97"/>
      <c r="V412" s="1"/>
      <c r="X412" s="2"/>
    </row>
    <row r="413" spans="1:24" ht="20.25" customHeight="1" hidden="1">
      <c r="A413" s="49" t="s">
        <v>138</v>
      </c>
      <c r="B413" s="21">
        <f t="shared" si="274"/>
        <v>3</v>
      </c>
      <c r="C413" s="19">
        <f t="shared" si="274"/>
        <v>6871</v>
      </c>
      <c r="D413" s="22" t="s">
        <v>14</v>
      </c>
      <c r="E413" s="21">
        <f t="shared" si="275"/>
        <v>3</v>
      </c>
      <c r="F413" s="21">
        <f t="shared" si="275"/>
        <v>6871</v>
      </c>
      <c r="G413" s="21" t="s">
        <v>14</v>
      </c>
      <c r="H413" s="24" t="s">
        <v>14</v>
      </c>
      <c r="I413" s="18">
        <f t="shared" si="276"/>
        <v>3</v>
      </c>
      <c r="J413" s="22">
        <f t="shared" si="276"/>
        <v>6871</v>
      </c>
      <c r="K413" s="18">
        <v>3</v>
      </c>
      <c r="L413" s="18">
        <f>3616+1954+1301</f>
        <v>6871</v>
      </c>
      <c r="M413" s="21" t="s">
        <v>14</v>
      </c>
      <c r="N413" s="24" t="s">
        <v>14</v>
      </c>
      <c r="O413" s="18" t="str">
        <f t="shared" si="277"/>
        <v>－</v>
      </c>
      <c r="P413" s="18" t="str">
        <f t="shared" si="277"/>
        <v>－</v>
      </c>
      <c r="Q413" s="21" t="s">
        <v>14</v>
      </c>
      <c r="R413" s="22" t="s">
        <v>14</v>
      </c>
      <c r="S413" s="21" t="s">
        <v>14</v>
      </c>
      <c r="T413" s="26" t="s">
        <v>14</v>
      </c>
      <c r="U413" s="97"/>
      <c r="V413" s="1"/>
      <c r="X413" s="2"/>
    </row>
    <row r="414" spans="1:24" ht="20.25" customHeight="1" hidden="1">
      <c r="A414" s="49" t="s">
        <v>139</v>
      </c>
      <c r="B414" s="21">
        <f aca="true" t="shared" si="278" ref="B414:C418">SUM(E414,G414)</f>
        <v>1</v>
      </c>
      <c r="C414" s="19">
        <f t="shared" si="278"/>
        <v>2962</v>
      </c>
      <c r="D414" s="22" t="s">
        <v>14</v>
      </c>
      <c r="E414" s="21">
        <f t="shared" si="275"/>
        <v>1</v>
      </c>
      <c r="F414" s="21">
        <f t="shared" si="275"/>
        <v>2962</v>
      </c>
      <c r="G414" s="21" t="s">
        <v>14</v>
      </c>
      <c r="H414" s="24" t="s">
        <v>14</v>
      </c>
      <c r="I414" s="18">
        <f t="shared" si="276"/>
        <v>1</v>
      </c>
      <c r="J414" s="22">
        <f t="shared" si="276"/>
        <v>2962</v>
      </c>
      <c r="K414" s="18">
        <v>1</v>
      </c>
      <c r="L414" s="18">
        <v>2962</v>
      </c>
      <c r="M414" s="21" t="s">
        <v>14</v>
      </c>
      <c r="N414" s="24" t="s">
        <v>14</v>
      </c>
      <c r="O414" s="18" t="str">
        <f t="shared" si="277"/>
        <v>－</v>
      </c>
      <c r="P414" s="18" t="str">
        <f t="shared" si="277"/>
        <v>－</v>
      </c>
      <c r="Q414" s="21" t="s">
        <v>14</v>
      </c>
      <c r="R414" s="22" t="s">
        <v>14</v>
      </c>
      <c r="S414" s="21" t="s">
        <v>14</v>
      </c>
      <c r="T414" s="26" t="s">
        <v>14</v>
      </c>
      <c r="U414" s="97"/>
      <c r="V414" s="1"/>
      <c r="X414" s="2"/>
    </row>
    <row r="415" spans="1:24" ht="20.25" customHeight="1" hidden="1">
      <c r="A415" s="49" t="s">
        <v>140</v>
      </c>
      <c r="B415" s="21">
        <f t="shared" si="278"/>
        <v>2</v>
      </c>
      <c r="C415" s="19">
        <f t="shared" si="278"/>
        <v>7377</v>
      </c>
      <c r="D415" s="22" t="s">
        <v>14</v>
      </c>
      <c r="E415" s="21">
        <f t="shared" si="275"/>
        <v>2</v>
      </c>
      <c r="F415" s="21">
        <f t="shared" si="275"/>
        <v>7377</v>
      </c>
      <c r="G415" s="21" t="s">
        <v>14</v>
      </c>
      <c r="H415" s="24" t="s">
        <v>14</v>
      </c>
      <c r="I415" s="18">
        <f t="shared" si="276"/>
        <v>2</v>
      </c>
      <c r="J415" s="22">
        <f t="shared" si="276"/>
        <v>7377</v>
      </c>
      <c r="K415" s="18">
        <v>2</v>
      </c>
      <c r="L415" s="18">
        <f>4163+3214</f>
        <v>7377</v>
      </c>
      <c r="M415" s="21" t="s">
        <v>14</v>
      </c>
      <c r="N415" s="24" t="s">
        <v>14</v>
      </c>
      <c r="O415" s="18" t="str">
        <f t="shared" si="277"/>
        <v>－</v>
      </c>
      <c r="P415" s="18" t="str">
        <f t="shared" si="277"/>
        <v>－</v>
      </c>
      <c r="Q415" s="21" t="s">
        <v>14</v>
      </c>
      <c r="R415" s="22" t="s">
        <v>14</v>
      </c>
      <c r="S415" s="21" t="s">
        <v>14</v>
      </c>
      <c r="T415" s="26" t="s">
        <v>14</v>
      </c>
      <c r="U415" s="97"/>
      <c r="V415" s="1"/>
      <c r="X415" s="2"/>
    </row>
    <row r="416" spans="1:24" ht="20.25" customHeight="1" hidden="1">
      <c r="A416" s="49" t="s">
        <v>330</v>
      </c>
      <c r="B416" s="21">
        <f t="shared" si="278"/>
        <v>2</v>
      </c>
      <c r="C416" s="19">
        <f t="shared" si="278"/>
        <v>14263</v>
      </c>
      <c r="D416" s="22" t="s">
        <v>14</v>
      </c>
      <c r="E416" s="18">
        <f>SUM(E417:E418)</f>
        <v>2</v>
      </c>
      <c r="F416" s="18">
        <f>SUM(F417:F418)</f>
        <v>14263</v>
      </c>
      <c r="G416" s="21" t="s">
        <v>14</v>
      </c>
      <c r="H416" s="24" t="s">
        <v>14</v>
      </c>
      <c r="I416" s="18">
        <f>SUM(I417:I418)</f>
        <v>2</v>
      </c>
      <c r="J416" s="18">
        <f>SUM(J417:J418)</f>
        <v>14263</v>
      </c>
      <c r="K416" s="18">
        <f>SUM(K417:K418)</f>
        <v>2</v>
      </c>
      <c r="L416" s="18">
        <f>SUM(L417:L418)</f>
        <v>14263</v>
      </c>
      <c r="M416" s="21" t="s">
        <v>14</v>
      </c>
      <c r="N416" s="24" t="s">
        <v>14</v>
      </c>
      <c r="O416" s="18">
        <f>SUM(O418:O733)</f>
        <v>0</v>
      </c>
      <c r="P416" s="18">
        <f>SUM(P418:P733)</f>
        <v>0</v>
      </c>
      <c r="Q416" s="18">
        <f>SUM(Q418:Q733)</f>
        <v>0</v>
      </c>
      <c r="R416" s="18">
        <f>SUM(R418:R733)</f>
        <v>0</v>
      </c>
      <c r="S416" s="21" t="s">
        <v>14</v>
      </c>
      <c r="T416" s="26" t="s">
        <v>14</v>
      </c>
      <c r="U416" s="97"/>
      <c r="V416" s="1"/>
      <c r="X416" s="2"/>
    </row>
    <row r="417" spans="1:24" ht="20.25" customHeight="1" hidden="1">
      <c r="A417" s="49" t="s">
        <v>141</v>
      </c>
      <c r="B417" s="21">
        <f t="shared" si="278"/>
        <v>1</v>
      </c>
      <c r="C417" s="19">
        <f t="shared" si="278"/>
        <v>12962</v>
      </c>
      <c r="D417" s="22" t="s">
        <v>14</v>
      </c>
      <c r="E417" s="21">
        <f>SUM(K417,Q417)</f>
        <v>1</v>
      </c>
      <c r="F417" s="21">
        <f>SUM(L417,R417)</f>
        <v>12962</v>
      </c>
      <c r="G417" s="21" t="s">
        <v>14</v>
      </c>
      <c r="H417" s="24" t="s">
        <v>14</v>
      </c>
      <c r="I417" s="18">
        <f>IF(SUM(K417,M417)=0,"－",SUM(K417,M417))</f>
        <v>1</v>
      </c>
      <c r="J417" s="22">
        <f>IF(SUM(L417,N417)=0,"－",SUM(L417,N417))</f>
        <v>12962</v>
      </c>
      <c r="K417" s="18">
        <v>1</v>
      </c>
      <c r="L417" s="18">
        <v>12962</v>
      </c>
      <c r="M417" s="21" t="s">
        <v>14</v>
      </c>
      <c r="N417" s="24" t="s">
        <v>14</v>
      </c>
      <c r="O417" s="18" t="str">
        <f>IF(SUM(Q417,S417)=0,"－",SUM(Q417,S417))</f>
        <v>－</v>
      </c>
      <c r="P417" s="18" t="str">
        <f>IF(SUM(R417,T417)=0,"－",SUM(R417,T417))</f>
        <v>－</v>
      </c>
      <c r="Q417" s="21" t="s">
        <v>14</v>
      </c>
      <c r="R417" s="22" t="s">
        <v>14</v>
      </c>
      <c r="S417" s="21" t="s">
        <v>14</v>
      </c>
      <c r="T417" s="26" t="s">
        <v>14</v>
      </c>
      <c r="U417" s="97"/>
      <c r="V417" s="1"/>
      <c r="X417" s="2"/>
    </row>
    <row r="418" spans="1:24" ht="20.25" customHeight="1" hidden="1">
      <c r="A418" s="49" t="s">
        <v>142</v>
      </c>
      <c r="B418" s="21">
        <f t="shared" si="278"/>
        <v>1</v>
      </c>
      <c r="C418" s="19">
        <f t="shared" si="278"/>
        <v>1301</v>
      </c>
      <c r="D418" s="22" t="s">
        <v>14</v>
      </c>
      <c r="E418" s="21">
        <f>SUM(K418,Q418)</f>
        <v>1</v>
      </c>
      <c r="F418" s="21">
        <f>SUM(L418,R418)</f>
        <v>1301</v>
      </c>
      <c r="G418" s="21" t="s">
        <v>14</v>
      </c>
      <c r="H418" s="24" t="s">
        <v>14</v>
      </c>
      <c r="I418" s="18">
        <f>IF(SUM(K418,M418)=0,"－",SUM(K418,M418))</f>
        <v>1</v>
      </c>
      <c r="J418" s="22">
        <f>IF(SUM(L418,N418)=0,"－",SUM(L418,N418))</f>
        <v>1301</v>
      </c>
      <c r="K418" s="18">
        <v>1</v>
      </c>
      <c r="L418" s="18">
        <v>1301</v>
      </c>
      <c r="M418" s="21" t="s">
        <v>14</v>
      </c>
      <c r="N418" s="24" t="s">
        <v>14</v>
      </c>
      <c r="O418" s="18" t="str">
        <f>IF(SUM(Q418,S418)=0,"－",SUM(Q418,S418))</f>
        <v>－</v>
      </c>
      <c r="P418" s="18" t="str">
        <f>IF(SUM(R418,T418)=0,"－",SUM(R418,T418))</f>
        <v>－</v>
      </c>
      <c r="Q418" s="21" t="s">
        <v>14</v>
      </c>
      <c r="R418" s="22" t="s">
        <v>14</v>
      </c>
      <c r="S418" s="21" t="s">
        <v>14</v>
      </c>
      <c r="T418" s="26" t="s">
        <v>14</v>
      </c>
      <c r="U418" s="97"/>
      <c r="V418" s="1"/>
      <c r="X418" s="2"/>
    </row>
    <row r="419" spans="1:24" ht="20.25" customHeight="1" hidden="1">
      <c r="A419" s="49" t="s">
        <v>336</v>
      </c>
      <c r="B419" s="21">
        <f aca="true" t="shared" si="279" ref="B419:C427">SUM(E419,G419)</f>
        <v>2</v>
      </c>
      <c r="C419" s="19">
        <f t="shared" si="279"/>
        <v>13395</v>
      </c>
      <c r="D419" s="22" t="s">
        <v>14</v>
      </c>
      <c r="E419" s="18">
        <f>SUM(E420:E421)</f>
        <v>2</v>
      </c>
      <c r="F419" s="18">
        <f>SUM(F420:F421)</f>
        <v>13395</v>
      </c>
      <c r="G419" s="21" t="s">
        <v>14</v>
      </c>
      <c r="H419" s="24" t="s">
        <v>14</v>
      </c>
      <c r="I419" s="18">
        <f>SUM(I420:I421)</f>
        <v>2</v>
      </c>
      <c r="J419" s="18">
        <f>SUM(J420:J421)</f>
        <v>13395</v>
      </c>
      <c r="K419" s="18">
        <f>SUM(K420:K421)</f>
        <v>2</v>
      </c>
      <c r="L419" s="18">
        <f>SUM(L420:L421)</f>
        <v>13395</v>
      </c>
      <c r="M419" s="21" t="s">
        <v>14</v>
      </c>
      <c r="N419" s="24" t="s">
        <v>14</v>
      </c>
      <c r="O419" s="18">
        <f>SUM(O421:O736)</f>
        <v>0</v>
      </c>
      <c r="P419" s="18">
        <f>SUM(P421:P736)</f>
        <v>0</v>
      </c>
      <c r="Q419" s="18">
        <f>SUM(Q421:Q736)</f>
        <v>0</v>
      </c>
      <c r="R419" s="18">
        <f>SUM(R421:R736)</f>
        <v>0</v>
      </c>
      <c r="S419" s="21" t="s">
        <v>14</v>
      </c>
      <c r="T419" s="26" t="s">
        <v>14</v>
      </c>
      <c r="U419" s="97"/>
      <c r="V419" s="1"/>
      <c r="X419" s="2"/>
    </row>
    <row r="420" spans="1:24" ht="20.25" customHeight="1" hidden="1">
      <c r="A420" s="49" t="s">
        <v>143</v>
      </c>
      <c r="B420" s="21">
        <f t="shared" si="279"/>
        <v>1</v>
      </c>
      <c r="C420" s="19">
        <f t="shared" si="279"/>
        <v>12094</v>
      </c>
      <c r="D420" s="22" t="s">
        <v>14</v>
      </c>
      <c r="E420" s="21">
        <f>SUM(K420,Q420)</f>
        <v>1</v>
      </c>
      <c r="F420" s="21">
        <f>SUM(L420,R420)</f>
        <v>12094</v>
      </c>
      <c r="G420" s="21" t="s">
        <v>14</v>
      </c>
      <c r="H420" s="24" t="s">
        <v>14</v>
      </c>
      <c r="I420" s="18">
        <f>IF(SUM(K420,M420)=0,"－",SUM(K420,M420))</f>
        <v>1</v>
      </c>
      <c r="J420" s="22">
        <f>IF(SUM(L420,N420)=0,"－",SUM(L420,N420))</f>
        <v>12094</v>
      </c>
      <c r="K420" s="18">
        <v>1</v>
      </c>
      <c r="L420" s="18">
        <v>12094</v>
      </c>
      <c r="M420" s="21" t="s">
        <v>14</v>
      </c>
      <c r="N420" s="24" t="s">
        <v>14</v>
      </c>
      <c r="O420" s="18" t="str">
        <f>IF(SUM(Q420,S420)=0,"－",SUM(Q420,S420))</f>
        <v>－</v>
      </c>
      <c r="P420" s="18" t="str">
        <f>IF(SUM(R420,T420)=0,"－",SUM(R420,T420))</f>
        <v>－</v>
      </c>
      <c r="Q420" s="21" t="s">
        <v>14</v>
      </c>
      <c r="R420" s="22" t="s">
        <v>14</v>
      </c>
      <c r="S420" s="21" t="s">
        <v>14</v>
      </c>
      <c r="T420" s="26" t="s">
        <v>14</v>
      </c>
      <c r="U420" s="97"/>
      <c r="V420" s="1"/>
      <c r="X420" s="2"/>
    </row>
    <row r="421" spans="1:24" ht="20.25" customHeight="1" hidden="1">
      <c r="A421" s="49" t="s">
        <v>144</v>
      </c>
      <c r="B421" s="21">
        <f t="shared" si="279"/>
        <v>1</v>
      </c>
      <c r="C421" s="19">
        <f t="shared" si="279"/>
        <v>1301</v>
      </c>
      <c r="D421" s="22" t="s">
        <v>14</v>
      </c>
      <c r="E421" s="21">
        <f>SUM(K421,Q421)</f>
        <v>1</v>
      </c>
      <c r="F421" s="21">
        <f>SUM(L421,R421)</f>
        <v>1301</v>
      </c>
      <c r="G421" s="21" t="s">
        <v>14</v>
      </c>
      <c r="H421" s="24" t="s">
        <v>14</v>
      </c>
      <c r="I421" s="18">
        <f>IF(SUM(K421,M421)=0,"－",SUM(K421,M421))</f>
        <v>1</v>
      </c>
      <c r="J421" s="22">
        <f>IF(SUM(L421,N421)=0,"－",SUM(L421,N421))</f>
        <v>1301</v>
      </c>
      <c r="K421" s="18">
        <v>1</v>
      </c>
      <c r="L421" s="18">
        <v>1301</v>
      </c>
      <c r="M421" s="21" t="s">
        <v>14</v>
      </c>
      <c r="N421" s="24" t="s">
        <v>14</v>
      </c>
      <c r="O421" s="18" t="str">
        <f>IF(SUM(Q421,S421)=0,"－",SUM(Q421,S421))</f>
        <v>－</v>
      </c>
      <c r="P421" s="18" t="str">
        <f>IF(SUM(R421,T421)=0,"－",SUM(R421,T421))</f>
        <v>－</v>
      </c>
      <c r="Q421" s="21" t="s">
        <v>14</v>
      </c>
      <c r="R421" s="22" t="s">
        <v>14</v>
      </c>
      <c r="S421" s="21" t="s">
        <v>14</v>
      </c>
      <c r="T421" s="26" t="s">
        <v>14</v>
      </c>
      <c r="U421" s="97"/>
      <c r="V421" s="1"/>
      <c r="X421" s="2"/>
    </row>
    <row r="422" spans="1:24" ht="20.25" customHeight="1" hidden="1">
      <c r="A422" s="49" t="s">
        <v>339</v>
      </c>
      <c r="B422" s="21">
        <f t="shared" si="279"/>
        <v>8</v>
      </c>
      <c r="C422" s="19">
        <f aca="true" t="shared" si="280" ref="C422:C431">SUM(F422,H422)</f>
        <v>38456</v>
      </c>
      <c r="D422" s="22" t="s">
        <v>14</v>
      </c>
      <c r="E422" s="18">
        <f>SUM(E423:E428)</f>
        <v>8</v>
      </c>
      <c r="F422" s="18">
        <f>SUM(F423:F428)</f>
        <v>38456</v>
      </c>
      <c r="G422" s="21" t="s">
        <v>14</v>
      </c>
      <c r="H422" s="24" t="s">
        <v>14</v>
      </c>
      <c r="I422" s="18">
        <f>SUM(I423:I428)</f>
        <v>8</v>
      </c>
      <c r="J422" s="18">
        <f>SUM(J423:J428)</f>
        <v>38456</v>
      </c>
      <c r="K422" s="18">
        <f>SUM(K423:K428)</f>
        <v>8</v>
      </c>
      <c r="L422" s="18">
        <f>SUM(L423:L428)</f>
        <v>38456</v>
      </c>
      <c r="M422" s="21" t="s">
        <v>14</v>
      </c>
      <c r="N422" s="24" t="s">
        <v>14</v>
      </c>
      <c r="O422" s="18">
        <f>SUM(O424:O739)</f>
        <v>0</v>
      </c>
      <c r="P422" s="18">
        <f>SUM(P424:P739)</f>
        <v>0</v>
      </c>
      <c r="Q422" s="18">
        <f>SUM(Q424:Q739)</f>
        <v>0</v>
      </c>
      <c r="R422" s="18">
        <f>SUM(R424:R739)</f>
        <v>0</v>
      </c>
      <c r="S422" s="21" t="s">
        <v>14</v>
      </c>
      <c r="T422" s="26" t="s">
        <v>14</v>
      </c>
      <c r="U422" s="97"/>
      <c r="V422" s="1"/>
      <c r="X422" s="2"/>
    </row>
    <row r="423" spans="1:24" ht="20.25" customHeight="1" hidden="1">
      <c r="A423" s="49" t="s">
        <v>145</v>
      </c>
      <c r="B423" s="21">
        <f t="shared" si="279"/>
        <v>1</v>
      </c>
      <c r="C423" s="19">
        <f t="shared" si="280"/>
        <v>12596</v>
      </c>
      <c r="D423" s="22" t="s">
        <v>14</v>
      </c>
      <c r="E423" s="21">
        <f aca="true" t="shared" si="281" ref="E423:F428">SUM(K423,Q423)</f>
        <v>1</v>
      </c>
      <c r="F423" s="21">
        <f t="shared" si="281"/>
        <v>12596</v>
      </c>
      <c r="G423" s="21" t="s">
        <v>14</v>
      </c>
      <c r="H423" s="24" t="s">
        <v>14</v>
      </c>
      <c r="I423" s="18">
        <f aca="true" t="shared" si="282" ref="I423:J428">IF(SUM(K423,M423)=0,"－",SUM(K423,M423))</f>
        <v>1</v>
      </c>
      <c r="J423" s="22">
        <f t="shared" si="282"/>
        <v>12596</v>
      </c>
      <c r="K423" s="18">
        <v>1</v>
      </c>
      <c r="L423" s="18">
        <v>12596</v>
      </c>
      <c r="M423" s="21" t="s">
        <v>14</v>
      </c>
      <c r="N423" s="24" t="s">
        <v>14</v>
      </c>
      <c r="O423" s="18" t="str">
        <f aca="true" t="shared" si="283" ref="O423:P428">IF(SUM(Q423,S423)=0,"－",SUM(Q423,S423))</f>
        <v>－</v>
      </c>
      <c r="P423" s="18" t="str">
        <f t="shared" si="283"/>
        <v>－</v>
      </c>
      <c r="Q423" s="21" t="s">
        <v>14</v>
      </c>
      <c r="R423" s="22" t="s">
        <v>14</v>
      </c>
      <c r="S423" s="21" t="s">
        <v>14</v>
      </c>
      <c r="T423" s="26" t="s">
        <v>14</v>
      </c>
      <c r="U423" s="97"/>
      <c r="V423" s="1"/>
      <c r="X423" s="2"/>
    </row>
    <row r="424" spans="1:24" ht="20.25" customHeight="1" hidden="1">
      <c r="A424" s="49" t="s">
        <v>146</v>
      </c>
      <c r="B424" s="21">
        <f t="shared" si="279"/>
        <v>1</v>
      </c>
      <c r="C424" s="19">
        <f t="shared" si="280"/>
        <v>8747</v>
      </c>
      <c r="D424" s="22" t="s">
        <v>14</v>
      </c>
      <c r="E424" s="21">
        <f t="shared" si="281"/>
        <v>1</v>
      </c>
      <c r="F424" s="21">
        <f t="shared" si="281"/>
        <v>8747</v>
      </c>
      <c r="G424" s="21" t="s">
        <v>14</v>
      </c>
      <c r="H424" s="24" t="s">
        <v>14</v>
      </c>
      <c r="I424" s="18">
        <f t="shared" si="282"/>
        <v>1</v>
      </c>
      <c r="J424" s="22">
        <f t="shared" si="282"/>
        <v>8747</v>
      </c>
      <c r="K424" s="18">
        <v>1</v>
      </c>
      <c r="L424" s="18">
        <f>5275+3472</f>
        <v>8747</v>
      </c>
      <c r="M424" s="21" t="s">
        <v>14</v>
      </c>
      <c r="N424" s="24" t="s">
        <v>14</v>
      </c>
      <c r="O424" s="18" t="str">
        <f t="shared" si="283"/>
        <v>－</v>
      </c>
      <c r="P424" s="18" t="str">
        <f t="shared" si="283"/>
        <v>－</v>
      </c>
      <c r="Q424" s="21" t="s">
        <v>14</v>
      </c>
      <c r="R424" s="22" t="s">
        <v>14</v>
      </c>
      <c r="S424" s="21" t="s">
        <v>14</v>
      </c>
      <c r="T424" s="26" t="s">
        <v>14</v>
      </c>
      <c r="U424" s="97"/>
      <c r="V424" s="1"/>
      <c r="X424" s="2"/>
    </row>
    <row r="425" spans="1:24" ht="20.25" customHeight="1" hidden="1">
      <c r="A425" s="49" t="s">
        <v>147</v>
      </c>
      <c r="B425" s="21">
        <f t="shared" si="279"/>
        <v>3</v>
      </c>
      <c r="C425" s="19">
        <f t="shared" si="280"/>
        <v>6872</v>
      </c>
      <c r="D425" s="22" t="s">
        <v>14</v>
      </c>
      <c r="E425" s="21">
        <f t="shared" si="281"/>
        <v>3</v>
      </c>
      <c r="F425" s="21">
        <f t="shared" si="281"/>
        <v>6872</v>
      </c>
      <c r="G425" s="21" t="s">
        <v>14</v>
      </c>
      <c r="H425" s="24" t="s">
        <v>14</v>
      </c>
      <c r="I425" s="18">
        <f t="shared" si="282"/>
        <v>3</v>
      </c>
      <c r="J425" s="22">
        <f t="shared" si="282"/>
        <v>6872</v>
      </c>
      <c r="K425" s="18">
        <v>3</v>
      </c>
      <c r="L425" s="18">
        <f>3616+1955+1301</f>
        <v>6872</v>
      </c>
      <c r="M425" s="21" t="s">
        <v>14</v>
      </c>
      <c r="N425" s="24" t="s">
        <v>14</v>
      </c>
      <c r="O425" s="18" t="str">
        <f t="shared" si="283"/>
        <v>－</v>
      </c>
      <c r="P425" s="18" t="str">
        <f t="shared" si="283"/>
        <v>－</v>
      </c>
      <c r="Q425" s="21" t="s">
        <v>14</v>
      </c>
      <c r="R425" s="22" t="s">
        <v>14</v>
      </c>
      <c r="S425" s="21" t="s">
        <v>14</v>
      </c>
      <c r="T425" s="26" t="s">
        <v>14</v>
      </c>
      <c r="U425" s="97"/>
      <c r="V425" s="1"/>
      <c r="X425" s="2"/>
    </row>
    <row r="426" spans="1:24" ht="20.25" customHeight="1" hidden="1">
      <c r="A426" s="49" t="s">
        <v>148</v>
      </c>
      <c r="B426" s="21">
        <f t="shared" si="279"/>
        <v>1</v>
      </c>
      <c r="C426" s="19">
        <f t="shared" si="280"/>
        <v>2963</v>
      </c>
      <c r="D426" s="22" t="s">
        <v>14</v>
      </c>
      <c r="E426" s="21">
        <f t="shared" si="281"/>
        <v>1</v>
      </c>
      <c r="F426" s="21">
        <f t="shared" si="281"/>
        <v>2963</v>
      </c>
      <c r="G426" s="21" t="s">
        <v>14</v>
      </c>
      <c r="H426" s="24" t="s">
        <v>14</v>
      </c>
      <c r="I426" s="18">
        <f t="shared" si="282"/>
        <v>1</v>
      </c>
      <c r="J426" s="22">
        <f t="shared" si="282"/>
        <v>2963</v>
      </c>
      <c r="K426" s="18">
        <v>1</v>
      </c>
      <c r="L426" s="18">
        <v>2963</v>
      </c>
      <c r="M426" s="21" t="s">
        <v>14</v>
      </c>
      <c r="N426" s="24" t="s">
        <v>14</v>
      </c>
      <c r="O426" s="18" t="str">
        <f t="shared" si="283"/>
        <v>－</v>
      </c>
      <c r="P426" s="18" t="str">
        <f t="shared" si="283"/>
        <v>－</v>
      </c>
      <c r="Q426" s="21" t="s">
        <v>14</v>
      </c>
      <c r="R426" s="22" t="s">
        <v>14</v>
      </c>
      <c r="S426" s="21" t="s">
        <v>14</v>
      </c>
      <c r="T426" s="26" t="s">
        <v>14</v>
      </c>
      <c r="U426" s="97"/>
      <c r="V426" s="1"/>
      <c r="X426" s="2"/>
    </row>
    <row r="427" spans="1:24" ht="20.25" customHeight="1" hidden="1">
      <c r="A427" s="49" t="s">
        <v>149</v>
      </c>
      <c r="B427" s="21">
        <f t="shared" si="279"/>
        <v>1</v>
      </c>
      <c r="C427" s="19">
        <f t="shared" si="280"/>
        <v>3215</v>
      </c>
      <c r="D427" s="22" t="s">
        <v>14</v>
      </c>
      <c r="E427" s="21">
        <f t="shared" si="281"/>
        <v>1</v>
      </c>
      <c r="F427" s="21">
        <f t="shared" si="281"/>
        <v>3215</v>
      </c>
      <c r="G427" s="21" t="s">
        <v>14</v>
      </c>
      <c r="H427" s="24" t="s">
        <v>14</v>
      </c>
      <c r="I427" s="18">
        <f t="shared" si="282"/>
        <v>1</v>
      </c>
      <c r="J427" s="22">
        <f t="shared" si="282"/>
        <v>3215</v>
      </c>
      <c r="K427" s="18">
        <v>1</v>
      </c>
      <c r="L427" s="18">
        <f>3215</f>
        <v>3215</v>
      </c>
      <c r="M427" s="21" t="s">
        <v>14</v>
      </c>
      <c r="N427" s="24" t="s">
        <v>14</v>
      </c>
      <c r="O427" s="18" t="str">
        <f t="shared" si="283"/>
        <v>－</v>
      </c>
      <c r="P427" s="18" t="str">
        <f t="shared" si="283"/>
        <v>－</v>
      </c>
      <c r="Q427" s="21" t="s">
        <v>14</v>
      </c>
      <c r="R427" s="22" t="s">
        <v>14</v>
      </c>
      <c r="S427" s="21" t="s">
        <v>14</v>
      </c>
      <c r="T427" s="26" t="s">
        <v>14</v>
      </c>
      <c r="U427" s="97"/>
      <c r="V427" s="1"/>
      <c r="X427" s="2"/>
    </row>
    <row r="428" spans="1:24" ht="20.25" customHeight="1" hidden="1">
      <c r="A428" s="49" t="s">
        <v>150</v>
      </c>
      <c r="B428" s="21">
        <f aca="true" t="shared" si="284" ref="B428:B440">SUM(E428,G428)</f>
        <v>1</v>
      </c>
      <c r="C428" s="19">
        <f t="shared" si="280"/>
        <v>4063</v>
      </c>
      <c r="D428" s="22" t="s">
        <v>14</v>
      </c>
      <c r="E428" s="21">
        <f t="shared" si="281"/>
        <v>1</v>
      </c>
      <c r="F428" s="21">
        <f t="shared" si="281"/>
        <v>4063</v>
      </c>
      <c r="G428" s="21" t="s">
        <v>14</v>
      </c>
      <c r="H428" s="24" t="s">
        <v>14</v>
      </c>
      <c r="I428" s="18">
        <f t="shared" si="282"/>
        <v>1</v>
      </c>
      <c r="J428" s="22">
        <f t="shared" si="282"/>
        <v>4063</v>
      </c>
      <c r="K428" s="18">
        <v>1</v>
      </c>
      <c r="L428" s="18">
        <f>4063</f>
        <v>4063</v>
      </c>
      <c r="M428" s="21" t="s">
        <v>14</v>
      </c>
      <c r="N428" s="24" t="s">
        <v>14</v>
      </c>
      <c r="O428" s="18" t="str">
        <f t="shared" si="283"/>
        <v>－</v>
      </c>
      <c r="P428" s="18" t="str">
        <f t="shared" si="283"/>
        <v>－</v>
      </c>
      <c r="Q428" s="21" t="s">
        <v>14</v>
      </c>
      <c r="R428" s="22" t="s">
        <v>14</v>
      </c>
      <c r="S428" s="21" t="s">
        <v>14</v>
      </c>
      <c r="T428" s="26" t="s">
        <v>14</v>
      </c>
      <c r="U428" s="97"/>
      <c r="V428" s="1"/>
      <c r="X428" s="2"/>
    </row>
    <row r="429" spans="1:24" ht="20.25" customHeight="1" hidden="1">
      <c r="A429" s="49" t="s">
        <v>348</v>
      </c>
      <c r="B429" s="21">
        <f t="shared" si="284"/>
        <v>2</v>
      </c>
      <c r="C429" s="19">
        <f t="shared" si="280"/>
        <v>14100</v>
      </c>
      <c r="D429" s="22" t="s">
        <v>14</v>
      </c>
      <c r="E429" s="18">
        <f>SUM(E430:E431)</f>
        <v>2</v>
      </c>
      <c r="F429" s="18">
        <f>SUM(F430:F431)</f>
        <v>14100</v>
      </c>
      <c r="G429" s="21" t="s">
        <v>14</v>
      </c>
      <c r="H429" s="24" t="s">
        <v>14</v>
      </c>
      <c r="I429" s="18">
        <f>SUM(I430:I431)</f>
        <v>2</v>
      </c>
      <c r="J429" s="18">
        <f>SUM(J430:J431)</f>
        <v>14100</v>
      </c>
      <c r="K429" s="18">
        <f>SUM(K430:K431)</f>
        <v>2</v>
      </c>
      <c r="L429" s="18">
        <f>SUM(L430:L431)</f>
        <v>14100</v>
      </c>
      <c r="M429" s="21" t="s">
        <v>14</v>
      </c>
      <c r="N429" s="24" t="s">
        <v>14</v>
      </c>
      <c r="O429" s="18">
        <f>SUM(O431:O746)</f>
        <v>0</v>
      </c>
      <c r="P429" s="18">
        <f>SUM(P431:P746)</f>
        <v>0</v>
      </c>
      <c r="Q429" s="18">
        <f>SUM(Q431:Q746)</f>
        <v>0</v>
      </c>
      <c r="R429" s="18">
        <f>SUM(R431:R746)</f>
        <v>0</v>
      </c>
      <c r="S429" s="21" t="s">
        <v>14</v>
      </c>
      <c r="T429" s="26" t="s">
        <v>14</v>
      </c>
      <c r="U429" s="97"/>
      <c r="V429" s="1"/>
      <c r="X429" s="2"/>
    </row>
    <row r="430" spans="1:24" ht="20.25" customHeight="1" hidden="1">
      <c r="A430" s="49" t="s">
        <v>151</v>
      </c>
      <c r="B430" s="21">
        <f t="shared" si="284"/>
        <v>1</v>
      </c>
      <c r="C430" s="19">
        <f t="shared" si="280"/>
        <v>12799</v>
      </c>
      <c r="D430" s="22" t="s">
        <v>14</v>
      </c>
      <c r="E430" s="21">
        <f>SUM(K430,Q430)</f>
        <v>1</v>
      </c>
      <c r="F430" s="21">
        <f>SUM(L430,R430)</f>
        <v>12799</v>
      </c>
      <c r="G430" s="21" t="s">
        <v>14</v>
      </c>
      <c r="H430" s="24" t="s">
        <v>14</v>
      </c>
      <c r="I430" s="18">
        <f>IF(SUM(K430,M430)=0,"－",SUM(K430,M430))</f>
        <v>1</v>
      </c>
      <c r="J430" s="22">
        <f>IF(SUM(L430,N430)=0,"－",SUM(L430,N430))</f>
        <v>12799</v>
      </c>
      <c r="K430" s="18">
        <v>1</v>
      </c>
      <c r="L430" s="18">
        <v>12799</v>
      </c>
      <c r="M430" s="21" t="s">
        <v>14</v>
      </c>
      <c r="N430" s="24" t="s">
        <v>14</v>
      </c>
      <c r="O430" s="18" t="str">
        <f>IF(SUM(Q430,S430)=0,"－",SUM(Q430,S430))</f>
        <v>－</v>
      </c>
      <c r="P430" s="18" t="str">
        <f>IF(SUM(R430,T430)=0,"－",SUM(R430,T430))</f>
        <v>－</v>
      </c>
      <c r="Q430" s="21" t="s">
        <v>14</v>
      </c>
      <c r="R430" s="22" t="s">
        <v>14</v>
      </c>
      <c r="S430" s="21" t="s">
        <v>14</v>
      </c>
      <c r="T430" s="26" t="s">
        <v>14</v>
      </c>
      <c r="U430" s="97"/>
      <c r="V430" s="1"/>
      <c r="X430" s="2"/>
    </row>
    <row r="431" spans="1:24" ht="20.25" customHeight="1" hidden="1">
      <c r="A431" s="49" t="s">
        <v>152</v>
      </c>
      <c r="B431" s="21">
        <f t="shared" si="284"/>
        <v>1</v>
      </c>
      <c r="C431" s="19">
        <f t="shared" si="280"/>
        <v>1301</v>
      </c>
      <c r="D431" s="22" t="s">
        <v>14</v>
      </c>
      <c r="E431" s="21">
        <f>SUM(K431,Q431)</f>
        <v>1</v>
      </c>
      <c r="F431" s="21">
        <f>SUM(L431,R431)</f>
        <v>1301</v>
      </c>
      <c r="G431" s="21" t="s">
        <v>14</v>
      </c>
      <c r="H431" s="24" t="s">
        <v>14</v>
      </c>
      <c r="I431" s="18">
        <f>IF(SUM(K431,M431)=0,"－",SUM(K431,M431))</f>
        <v>1</v>
      </c>
      <c r="J431" s="22">
        <f>IF(SUM(L431,N431)=0,"－",SUM(L431,N431))</f>
        <v>1301</v>
      </c>
      <c r="K431" s="18">
        <v>1</v>
      </c>
      <c r="L431" s="18">
        <v>1301</v>
      </c>
      <c r="M431" s="21" t="s">
        <v>14</v>
      </c>
      <c r="N431" s="24" t="s">
        <v>14</v>
      </c>
      <c r="O431" s="18" t="str">
        <f>IF(SUM(Q431,S431)=0,"－",SUM(Q431,S431))</f>
        <v>－</v>
      </c>
      <c r="P431" s="18" t="str">
        <f>IF(SUM(R431,T431)=0,"－",SUM(R431,T431))</f>
        <v>－</v>
      </c>
      <c r="Q431" s="21" t="s">
        <v>14</v>
      </c>
      <c r="R431" s="22" t="s">
        <v>14</v>
      </c>
      <c r="S431" s="21" t="s">
        <v>14</v>
      </c>
      <c r="T431" s="26" t="s">
        <v>14</v>
      </c>
      <c r="U431" s="97"/>
      <c r="V431" s="1"/>
      <c r="X431" s="2"/>
    </row>
    <row r="432" spans="1:24" ht="20.25" customHeight="1" hidden="1">
      <c r="A432" s="49" t="s">
        <v>355</v>
      </c>
      <c r="B432" s="21">
        <f t="shared" si="284"/>
        <v>2</v>
      </c>
      <c r="C432" s="19">
        <f>SUM(F432,H432)</f>
        <v>14831</v>
      </c>
      <c r="D432" s="22" t="s">
        <v>14</v>
      </c>
      <c r="E432" s="18">
        <f>SUM(E433:E434)</f>
        <v>2</v>
      </c>
      <c r="F432" s="18">
        <f>SUM(F433:F434)</f>
        <v>14831</v>
      </c>
      <c r="G432" s="21" t="s">
        <v>14</v>
      </c>
      <c r="H432" s="24" t="s">
        <v>14</v>
      </c>
      <c r="I432" s="18">
        <f>SUM(I433:I434)</f>
        <v>2</v>
      </c>
      <c r="J432" s="18">
        <f>SUM(J433:J434)</f>
        <v>14831</v>
      </c>
      <c r="K432" s="18">
        <f>SUM(K433:K434)</f>
        <v>2</v>
      </c>
      <c r="L432" s="18">
        <f>SUM(L433:L434)</f>
        <v>14831</v>
      </c>
      <c r="M432" s="21" t="s">
        <v>14</v>
      </c>
      <c r="N432" s="24" t="s">
        <v>14</v>
      </c>
      <c r="O432" s="18">
        <f>SUM(O434:O749)</f>
        <v>0</v>
      </c>
      <c r="P432" s="18">
        <f>SUM(P434:P749)</f>
        <v>0</v>
      </c>
      <c r="Q432" s="18">
        <f>SUM(Q434:Q749)</f>
        <v>0</v>
      </c>
      <c r="R432" s="18">
        <f>SUM(R434:R749)</f>
        <v>0</v>
      </c>
      <c r="S432" s="21" t="s">
        <v>14</v>
      </c>
      <c r="T432" s="26" t="s">
        <v>14</v>
      </c>
      <c r="U432" s="97"/>
      <c r="V432" s="1"/>
      <c r="X432" s="2"/>
    </row>
    <row r="433" spans="1:24" ht="20.25" customHeight="1" hidden="1">
      <c r="A433" s="49" t="s">
        <v>153</v>
      </c>
      <c r="B433" s="21">
        <f t="shared" si="284"/>
        <v>1</v>
      </c>
      <c r="C433" s="19">
        <f>SUM(F433,H433)</f>
        <v>13530</v>
      </c>
      <c r="D433" s="22" t="s">
        <v>14</v>
      </c>
      <c r="E433" s="21">
        <f>SUM(K433,Q433)</f>
        <v>1</v>
      </c>
      <c r="F433" s="21">
        <f>SUM(L433,R433)</f>
        <v>13530</v>
      </c>
      <c r="G433" s="21" t="s">
        <v>14</v>
      </c>
      <c r="H433" s="24" t="s">
        <v>14</v>
      </c>
      <c r="I433" s="18">
        <f>IF(SUM(K433,M433)=0,"－",SUM(K433,M433))</f>
        <v>1</v>
      </c>
      <c r="J433" s="22">
        <f>IF(SUM(L433,N433)=0,"－",SUM(L433,N433))</f>
        <v>13530</v>
      </c>
      <c r="K433" s="18">
        <v>1</v>
      </c>
      <c r="L433" s="18">
        <v>13530</v>
      </c>
      <c r="M433" s="21" t="s">
        <v>14</v>
      </c>
      <c r="N433" s="24" t="s">
        <v>14</v>
      </c>
      <c r="O433" s="18" t="str">
        <f>IF(SUM(Q433,S433)=0,"－",SUM(Q433,S433))</f>
        <v>－</v>
      </c>
      <c r="P433" s="18" t="str">
        <f>IF(SUM(R433,T433)=0,"－",SUM(R433,T433))</f>
        <v>－</v>
      </c>
      <c r="Q433" s="21" t="s">
        <v>14</v>
      </c>
      <c r="R433" s="22" t="s">
        <v>14</v>
      </c>
      <c r="S433" s="21" t="s">
        <v>14</v>
      </c>
      <c r="T433" s="26" t="s">
        <v>14</v>
      </c>
      <c r="U433" s="97"/>
      <c r="V433" s="1"/>
      <c r="X433" s="2"/>
    </row>
    <row r="434" spans="1:24" ht="20.25" customHeight="1" hidden="1">
      <c r="A434" s="49" t="s">
        <v>154</v>
      </c>
      <c r="B434" s="21">
        <f t="shared" si="284"/>
        <v>1</v>
      </c>
      <c r="C434" s="19">
        <f>SUM(F434,H434)</f>
        <v>1301</v>
      </c>
      <c r="D434" s="22" t="s">
        <v>14</v>
      </c>
      <c r="E434" s="21">
        <f>SUM(K434,Q434)</f>
        <v>1</v>
      </c>
      <c r="F434" s="21">
        <f>SUM(L434,R434)</f>
        <v>1301</v>
      </c>
      <c r="G434" s="21" t="s">
        <v>14</v>
      </c>
      <c r="H434" s="24" t="s">
        <v>14</v>
      </c>
      <c r="I434" s="18">
        <f>IF(SUM(K434,M434)=0,"－",SUM(K434,M434))</f>
        <v>1</v>
      </c>
      <c r="J434" s="22">
        <f>IF(SUM(L434,N434)=0,"－",SUM(L434,N434))</f>
        <v>1301</v>
      </c>
      <c r="K434" s="18">
        <v>1</v>
      </c>
      <c r="L434" s="18">
        <v>1301</v>
      </c>
      <c r="M434" s="21" t="s">
        <v>14</v>
      </c>
      <c r="N434" s="24" t="s">
        <v>14</v>
      </c>
      <c r="O434" s="18" t="str">
        <f>IF(SUM(Q434,S434)=0,"－",SUM(Q434,S434))</f>
        <v>－</v>
      </c>
      <c r="P434" s="18" t="str">
        <f>IF(SUM(R434,T434)=0,"－",SUM(R434,T434))</f>
        <v>－</v>
      </c>
      <c r="Q434" s="21" t="s">
        <v>14</v>
      </c>
      <c r="R434" s="22" t="s">
        <v>14</v>
      </c>
      <c r="S434" s="21" t="s">
        <v>14</v>
      </c>
      <c r="T434" s="26" t="s">
        <v>14</v>
      </c>
      <c r="U434" s="97"/>
      <c r="V434" s="1"/>
      <c r="X434" s="2"/>
    </row>
    <row r="435" spans="1:24" ht="20.25" customHeight="1" hidden="1">
      <c r="A435" s="49" t="s">
        <v>362</v>
      </c>
      <c r="B435" s="21">
        <f aca="true" t="shared" si="285" ref="B435:J435">SUM(B436:B440)</f>
        <v>8</v>
      </c>
      <c r="C435" s="19">
        <f t="shared" si="285"/>
        <v>32036</v>
      </c>
      <c r="D435" s="22">
        <f t="shared" si="285"/>
        <v>0</v>
      </c>
      <c r="E435" s="18">
        <f t="shared" si="285"/>
        <v>8</v>
      </c>
      <c r="F435" s="18">
        <f t="shared" si="285"/>
        <v>32036</v>
      </c>
      <c r="G435" s="21">
        <f t="shared" si="285"/>
        <v>0</v>
      </c>
      <c r="H435" s="24">
        <f t="shared" si="285"/>
        <v>0</v>
      </c>
      <c r="I435" s="18">
        <f t="shared" si="285"/>
        <v>8</v>
      </c>
      <c r="J435" s="18">
        <f t="shared" si="285"/>
        <v>32036</v>
      </c>
      <c r="K435" s="18">
        <f>SUM(K436:K440)</f>
        <v>8</v>
      </c>
      <c r="L435" s="18">
        <f>SUM(L436:L440)</f>
        <v>32036</v>
      </c>
      <c r="M435" s="21" t="s">
        <v>14</v>
      </c>
      <c r="N435" s="24" t="s">
        <v>14</v>
      </c>
      <c r="O435" s="18">
        <f>SUM(O437:O752)</f>
        <v>0</v>
      </c>
      <c r="P435" s="18">
        <f>SUM(P437:P752)</f>
        <v>0</v>
      </c>
      <c r="Q435" s="18">
        <f>SUM(Q437:Q752)</f>
        <v>0</v>
      </c>
      <c r="R435" s="18">
        <f>SUM(R437:R752)</f>
        <v>0</v>
      </c>
      <c r="S435" s="21" t="s">
        <v>14</v>
      </c>
      <c r="T435" s="26" t="s">
        <v>14</v>
      </c>
      <c r="U435" s="97"/>
      <c r="V435" s="1"/>
      <c r="X435" s="2"/>
    </row>
    <row r="436" spans="1:24" ht="20.25" customHeight="1" hidden="1">
      <c r="A436" s="49" t="s">
        <v>155</v>
      </c>
      <c r="B436" s="21">
        <f t="shared" si="284"/>
        <v>1</v>
      </c>
      <c r="C436" s="19">
        <f>SUM(F436,H436)</f>
        <v>11452</v>
      </c>
      <c r="D436" s="22" t="s">
        <v>14</v>
      </c>
      <c r="E436" s="21">
        <f aca="true" t="shared" si="286" ref="E436:F440">SUM(K436,Q436)</f>
        <v>1</v>
      </c>
      <c r="F436" s="21">
        <f t="shared" si="286"/>
        <v>11452</v>
      </c>
      <c r="G436" s="21" t="s">
        <v>14</v>
      </c>
      <c r="H436" s="24" t="s">
        <v>14</v>
      </c>
      <c r="I436" s="18">
        <f aca="true" t="shared" si="287" ref="I436:J440">IF(SUM(K436,M436)=0,"－",SUM(K436,M436))</f>
        <v>1</v>
      </c>
      <c r="J436" s="22">
        <f t="shared" si="287"/>
        <v>11452</v>
      </c>
      <c r="K436" s="18">
        <v>1</v>
      </c>
      <c r="L436" s="18">
        <v>11452</v>
      </c>
      <c r="M436" s="21" t="s">
        <v>14</v>
      </c>
      <c r="N436" s="24" t="s">
        <v>14</v>
      </c>
      <c r="O436" s="18" t="str">
        <f aca="true" t="shared" si="288" ref="O436:P440">IF(SUM(Q436,S436)=0,"－",SUM(Q436,S436))</f>
        <v>－</v>
      </c>
      <c r="P436" s="18" t="str">
        <f t="shared" si="288"/>
        <v>－</v>
      </c>
      <c r="Q436" s="21" t="s">
        <v>14</v>
      </c>
      <c r="R436" s="22" t="s">
        <v>14</v>
      </c>
      <c r="S436" s="21" t="s">
        <v>14</v>
      </c>
      <c r="T436" s="26" t="s">
        <v>14</v>
      </c>
      <c r="U436" s="97"/>
      <c r="V436" s="1"/>
      <c r="X436" s="2"/>
    </row>
    <row r="437" spans="1:24" ht="20.25" customHeight="1" hidden="1">
      <c r="A437" s="49" t="s">
        <v>156</v>
      </c>
      <c r="B437" s="21">
        <f t="shared" si="284"/>
        <v>3</v>
      </c>
      <c r="C437" s="19">
        <f>SUM(F437,H437)</f>
        <v>8388</v>
      </c>
      <c r="D437" s="22" t="s">
        <v>14</v>
      </c>
      <c r="E437" s="21">
        <f t="shared" si="286"/>
        <v>3</v>
      </c>
      <c r="F437" s="21">
        <f t="shared" si="286"/>
        <v>8388</v>
      </c>
      <c r="G437" s="21" t="s">
        <v>14</v>
      </c>
      <c r="H437" s="24" t="s">
        <v>14</v>
      </c>
      <c r="I437" s="18">
        <f t="shared" si="287"/>
        <v>3</v>
      </c>
      <c r="J437" s="22">
        <f t="shared" si="287"/>
        <v>8388</v>
      </c>
      <c r="K437" s="18">
        <v>3</v>
      </c>
      <c r="L437" s="18">
        <f>3616+3471+1301</f>
        <v>8388</v>
      </c>
      <c r="M437" s="21" t="s">
        <v>14</v>
      </c>
      <c r="N437" s="24" t="s">
        <v>14</v>
      </c>
      <c r="O437" s="18" t="str">
        <f t="shared" si="288"/>
        <v>－</v>
      </c>
      <c r="P437" s="18" t="str">
        <f t="shared" si="288"/>
        <v>－</v>
      </c>
      <c r="Q437" s="21" t="s">
        <v>14</v>
      </c>
      <c r="R437" s="22" t="s">
        <v>14</v>
      </c>
      <c r="S437" s="21" t="s">
        <v>14</v>
      </c>
      <c r="T437" s="26" t="s">
        <v>14</v>
      </c>
      <c r="U437" s="97"/>
      <c r="V437" s="1"/>
      <c r="X437" s="2"/>
    </row>
    <row r="438" spans="1:24" ht="20.25" customHeight="1" hidden="1">
      <c r="A438" s="49" t="s">
        <v>157</v>
      </c>
      <c r="B438" s="21">
        <f t="shared" si="284"/>
        <v>1</v>
      </c>
      <c r="C438" s="19">
        <f>SUM(F438,H438)</f>
        <v>1955</v>
      </c>
      <c r="D438" s="22" t="s">
        <v>14</v>
      </c>
      <c r="E438" s="21">
        <f t="shared" si="286"/>
        <v>1</v>
      </c>
      <c r="F438" s="21">
        <f t="shared" si="286"/>
        <v>1955</v>
      </c>
      <c r="G438" s="21" t="s">
        <v>14</v>
      </c>
      <c r="H438" s="24" t="s">
        <v>14</v>
      </c>
      <c r="I438" s="18">
        <f t="shared" si="287"/>
        <v>1</v>
      </c>
      <c r="J438" s="22">
        <f t="shared" si="287"/>
        <v>1955</v>
      </c>
      <c r="K438" s="18">
        <v>1</v>
      </c>
      <c r="L438" s="18">
        <v>1955</v>
      </c>
      <c r="M438" s="21" t="s">
        <v>14</v>
      </c>
      <c r="N438" s="24" t="s">
        <v>14</v>
      </c>
      <c r="O438" s="18" t="str">
        <f t="shared" si="288"/>
        <v>－</v>
      </c>
      <c r="P438" s="18" t="str">
        <f t="shared" si="288"/>
        <v>－</v>
      </c>
      <c r="Q438" s="21" t="s">
        <v>14</v>
      </c>
      <c r="R438" s="22" t="s">
        <v>14</v>
      </c>
      <c r="S438" s="21" t="s">
        <v>14</v>
      </c>
      <c r="T438" s="26" t="s">
        <v>14</v>
      </c>
      <c r="U438" s="97"/>
      <c r="V438" s="1"/>
      <c r="X438" s="2"/>
    </row>
    <row r="439" spans="1:24" ht="20.25" customHeight="1" hidden="1">
      <c r="A439" s="49" t="s">
        <v>158</v>
      </c>
      <c r="B439" s="21">
        <f t="shared" si="284"/>
        <v>2</v>
      </c>
      <c r="C439" s="19">
        <f>SUM(F439,H439)</f>
        <v>6177</v>
      </c>
      <c r="D439" s="22" t="s">
        <v>14</v>
      </c>
      <c r="E439" s="21">
        <f t="shared" si="286"/>
        <v>2</v>
      </c>
      <c r="F439" s="21">
        <f t="shared" si="286"/>
        <v>6177</v>
      </c>
      <c r="G439" s="21" t="s">
        <v>14</v>
      </c>
      <c r="H439" s="24" t="s">
        <v>14</v>
      </c>
      <c r="I439" s="18">
        <f t="shared" si="287"/>
        <v>2</v>
      </c>
      <c r="J439" s="22">
        <f t="shared" si="287"/>
        <v>6177</v>
      </c>
      <c r="K439" s="18">
        <v>2</v>
      </c>
      <c r="L439" s="18">
        <f>2962+3215</f>
        <v>6177</v>
      </c>
      <c r="M439" s="21" t="s">
        <v>14</v>
      </c>
      <c r="N439" s="24" t="s">
        <v>14</v>
      </c>
      <c r="O439" s="18" t="str">
        <f t="shared" si="288"/>
        <v>－</v>
      </c>
      <c r="P439" s="18" t="str">
        <f t="shared" si="288"/>
        <v>－</v>
      </c>
      <c r="Q439" s="21" t="s">
        <v>14</v>
      </c>
      <c r="R439" s="22" t="s">
        <v>14</v>
      </c>
      <c r="S439" s="21" t="s">
        <v>14</v>
      </c>
      <c r="T439" s="26" t="s">
        <v>14</v>
      </c>
      <c r="U439" s="97"/>
      <c r="V439" s="1"/>
      <c r="X439" s="2"/>
    </row>
    <row r="440" spans="1:24" ht="20.25" customHeight="1" hidden="1">
      <c r="A440" s="49" t="s">
        <v>159</v>
      </c>
      <c r="B440" s="21">
        <f t="shared" si="284"/>
        <v>1</v>
      </c>
      <c r="C440" s="19">
        <f>SUM(F440,H440)</f>
        <v>4064</v>
      </c>
      <c r="D440" s="22" t="s">
        <v>14</v>
      </c>
      <c r="E440" s="21">
        <f t="shared" si="286"/>
        <v>1</v>
      </c>
      <c r="F440" s="21">
        <f t="shared" si="286"/>
        <v>4064</v>
      </c>
      <c r="G440" s="21" t="s">
        <v>14</v>
      </c>
      <c r="H440" s="24" t="s">
        <v>14</v>
      </c>
      <c r="I440" s="18">
        <f t="shared" si="287"/>
        <v>1</v>
      </c>
      <c r="J440" s="22">
        <f t="shared" si="287"/>
        <v>4064</v>
      </c>
      <c r="K440" s="18">
        <v>1</v>
      </c>
      <c r="L440" s="18">
        <v>4064</v>
      </c>
      <c r="M440" s="21" t="s">
        <v>14</v>
      </c>
      <c r="N440" s="24" t="s">
        <v>14</v>
      </c>
      <c r="O440" s="18" t="str">
        <f t="shared" si="288"/>
        <v>－</v>
      </c>
      <c r="P440" s="18" t="str">
        <f t="shared" si="288"/>
        <v>－</v>
      </c>
      <c r="Q440" s="21" t="s">
        <v>14</v>
      </c>
      <c r="R440" s="22" t="s">
        <v>14</v>
      </c>
      <c r="S440" s="21" t="s">
        <v>14</v>
      </c>
      <c r="T440" s="26" t="s">
        <v>14</v>
      </c>
      <c r="U440" s="97"/>
      <c r="V440" s="1"/>
      <c r="X440" s="2"/>
    </row>
    <row r="441" spans="1:24" ht="20.25" customHeight="1" hidden="1">
      <c r="A441" s="49" t="s">
        <v>374</v>
      </c>
      <c r="B441" s="21">
        <f aca="true" t="shared" si="289" ref="B441:C443">SUM(E441,G441)</f>
        <v>2</v>
      </c>
      <c r="C441" s="19">
        <f t="shared" si="289"/>
        <v>12951</v>
      </c>
      <c r="D441" s="22" t="s">
        <v>14</v>
      </c>
      <c r="E441" s="18">
        <f>SUM(E442:E443)</f>
        <v>2</v>
      </c>
      <c r="F441" s="18">
        <f>SUM(F442:F443)</f>
        <v>12951</v>
      </c>
      <c r="G441" s="21" t="s">
        <v>14</v>
      </c>
      <c r="H441" s="24" t="s">
        <v>14</v>
      </c>
      <c r="I441" s="18">
        <f>SUM(I442:I443)</f>
        <v>2</v>
      </c>
      <c r="J441" s="18">
        <f>SUM(J442:J443)</f>
        <v>12951</v>
      </c>
      <c r="K441" s="18">
        <f>SUM(K442:K443)</f>
        <v>2</v>
      </c>
      <c r="L441" s="18">
        <f>SUM(L442:L443)</f>
        <v>12951</v>
      </c>
      <c r="M441" s="21" t="s">
        <v>14</v>
      </c>
      <c r="N441" s="24" t="s">
        <v>14</v>
      </c>
      <c r="O441" s="18">
        <f>SUM(O443:O758)</f>
        <v>0</v>
      </c>
      <c r="P441" s="18">
        <f>SUM(P443:P758)</f>
        <v>0</v>
      </c>
      <c r="Q441" s="18">
        <f>SUM(Q443:Q758)</f>
        <v>0</v>
      </c>
      <c r="R441" s="18">
        <f>SUM(R443:R758)</f>
        <v>0</v>
      </c>
      <c r="S441" s="21" t="s">
        <v>14</v>
      </c>
      <c r="T441" s="26" t="s">
        <v>14</v>
      </c>
      <c r="U441" s="97"/>
      <c r="V441" s="1"/>
      <c r="X441" s="2"/>
    </row>
    <row r="442" spans="1:24" ht="20.25" customHeight="1" hidden="1">
      <c r="A442" s="49" t="s">
        <v>160</v>
      </c>
      <c r="B442" s="21">
        <f t="shared" si="289"/>
        <v>1</v>
      </c>
      <c r="C442" s="19">
        <f t="shared" si="289"/>
        <v>11650</v>
      </c>
      <c r="D442" s="22" t="s">
        <v>14</v>
      </c>
      <c r="E442" s="21">
        <f>SUM(K442,Q442)</f>
        <v>1</v>
      </c>
      <c r="F442" s="21">
        <f>SUM(L442,R442)</f>
        <v>11650</v>
      </c>
      <c r="G442" s="21" t="s">
        <v>14</v>
      </c>
      <c r="H442" s="24" t="s">
        <v>14</v>
      </c>
      <c r="I442" s="18">
        <f>IF(SUM(K442,M442)=0,"－",SUM(K442,M442))</f>
        <v>1</v>
      </c>
      <c r="J442" s="22">
        <f>IF(SUM(L442,N442)=0,"－",SUM(L442,N442))</f>
        <v>11650</v>
      </c>
      <c r="K442" s="18">
        <v>1</v>
      </c>
      <c r="L442" s="18">
        <v>11650</v>
      </c>
      <c r="M442" s="21" t="s">
        <v>14</v>
      </c>
      <c r="N442" s="24" t="s">
        <v>14</v>
      </c>
      <c r="O442" s="18" t="str">
        <f>IF(SUM(Q442,S442)=0,"－",SUM(Q442,S442))</f>
        <v>－</v>
      </c>
      <c r="P442" s="18" t="str">
        <f>IF(SUM(R442,T442)=0,"－",SUM(R442,T442))</f>
        <v>－</v>
      </c>
      <c r="Q442" s="21" t="s">
        <v>14</v>
      </c>
      <c r="R442" s="22" t="s">
        <v>14</v>
      </c>
      <c r="S442" s="21" t="s">
        <v>14</v>
      </c>
      <c r="T442" s="26" t="s">
        <v>14</v>
      </c>
      <c r="U442" s="97"/>
      <c r="V442" s="1"/>
      <c r="X442" s="2"/>
    </row>
    <row r="443" spans="1:24" ht="20.25" customHeight="1" hidden="1">
      <c r="A443" s="49" t="s">
        <v>161</v>
      </c>
      <c r="B443" s="21">
        <f t="shared" si="289"/>
        <v>1</v>
      </c>
      <c r="C443" s="19">
        <f t="shared" si="289"/>
        <v>1301</v>
      </c>
      <c r="D443" s="22" t="s">
        <v>14</v>
      </c>
      <c r="E443" s="21">
        <f>SUM(K443,Q443)</f>
        <v>1</v>
      </c>
      <c r="F443" s="21">
        <f>SUM(L443,R443)</f>
        <v>1301</v>
      </c>
      <c r="G443" s="21" t="s">
        <v>14</v>
      </c>
      <c r="H443" s="24" t="s">
        <v>14</v>
      </c>
      <c r="I443" s="18">
        <f>IF(SUM(K443,M443)=0,"－",SUM(K443,M443))</f>
        <v>1</v>
      </c>
      <c r="J443" s="22">
        <f>IF(SUM(L443,N443)=0,"－",SUM(L443,N443))</f>
        <v>1301</v>
      </c>
      <c r="K443" s="18">
        <v>1</v>
      </c>
      <c r="L443" s="18">
        <v>1301</v>
      </c>
      <c r="M443" s="21" t="s">
        <v>14</v>
      </c>
      <c r="N443" s="24" t="s">
        <v>14</v>
      </c>
      <c r="O443" s="18" t="str">
        <f>IF(SUM(Q443,S443)=0,"－",SUM(Q443,S443))</f>
        <v>－</v>
      </c>
      <c r="P443" s="18" t="str">
        <f>IF(SUM(R443,T443)=0,"－",SUM(R443,T443))</f>
        <v>－</v>
      </c>
      <c r="Q443" s="21" t="s">
        <v>14</v>
      </c>
      <c r="R443" s="22" t="s">
        <v>14</v>
      </c>
      <c r="S443" s="21" t="s">
        <v>14</v>
      </c>
      <c r="T443" s="26" t="s">
        <v>14</v>
      </c>
      <c r="U443" s="97"/>
      <c r="V443" s="1"/>
      <c r="X443" s="2"/>
    </row>
    <row r="444" spans="1:22" s="5" customFormat="1" ht="20.25" customHeight="1">
      <c r="A444" s="48" t="s">
        <v>468</v>
      </c>
      <c r="B444" s="43">
        <f>SUM(B445,B448,B455,B458,B461,B467,B470,B472,B477,B479,B481,B488)</f>
        <v>43</v>
      </c>
      <c r="C444" s="43">
        <f>SUM(C445,C448,C455,C458,C461,C467,C470,C472,C477,C479,C481,C488)</f>
        <v>150708</v>
      </c>
      <c r="D444" s="52" t="s">
        <v>15</v>
      </c>
      <c r="E444" s="43">
        <f aca="true" t="shared" si="290" ref="E444:L444">SUM(E445,E448,E455,E458,E461,E467,E470,E472,E477,E479,E481,E488)</f>
        <v>43</v>
      </c>
      <c r="F444" s="43">
        <f t="shared" si="290"/>
        <v>150708</v>
      </c>
      <c r="G444" s="41">
        <f t="shared" si="290"/>
        <v>0</v>
      </c>
      <c r="H444" s="50">
        <f t="shared" si="290"/>
        <v>0</v>
      </c>
      <c r="I444" s="41">
        <f t="shared" si="290"/>
        <v>43</v>
      </c>
      <c r="J444" s="43">
        <f t="shared" si="290"/>
        <v>150708</v>
      </c>
      <c r="K444" s="43">
        <f t="shared" si="290"/>
        <v>43</v>
      </c>
      <c r="L444" s="43">
        <f t="shared" si="290"/>
        <v>150708</v>
      </c>
      <c r="M444" s="41">
        <f>SUM(M445,M448,M455,M458,M461,M467,M470,M472,M477,M479,M481)</f>
        <v>0</v>
      </c>
      <c r="N444" s="50">
        <f>SUM(N445,N448,N455,N458,N461,N467,N470,N472,N477,N479,N481)</f>
        <v>0</v>
      </c>
      <c r="O444" s="46">
        <f>SUM(O445,O755,O762,O766,O769,O777,O781,O785,O792,O797,O800,O807)</f>
        <v>0</v>
      </c>
      <c r="P444" s="41">
        <f>SUM(P445,P755,P762,P766,P769,P777,P781,P785,P792,P797,P800,P807)</f>
        <v>0</v>
      </c>
      <c r="Q444" s="41">
        <f>SUM(Q445,Q755,Q762,Q766,Q769,Q777,Q781,Q785,Q792,Q797,Q800,Q807)</f>
        <v>0</v>
      </c>
      <c r="R444" s="41">
        <f>SUM(R445,R755,R762,R766,R769,R777,R781,R785,R792,R797,R800,R807)</f>
        <v>0</v>
      </c>
      <c r="S444" s="41">
        <f>SUM(S445,S755,S762)</f>
        <v>0</v>
      </c>
      <c r="T444" s="51">
        <f>SUM(T445,T742,T749)</f>
        <v>0</v>
      </c>
      <c r="U444" s="96">
        <f>LEFT(A444,FIND("年",A444)-1)+1911</f>
        <v>2011</v>
      </c>
      <c r="V444" s="1"/>
    </row>
    <row r="445" spans="1:24" ht="20.25" customHeight="1" hidden="1">
      <c r="A445" s="49" t="s">
        <v>302</v>
      </c>
      <c r="B445" s="21">
        <f aca="true" t="shared" si="291" ref="B445:C447">SUM(E445,G445)</f>
        <v>2</v>
      </c>
      <c r="C445" s="19">
        <f t="shared" si="291"/>
        <v>12678</v>
      </c>
      <c r="D445" s="22" t="s">
        <v>14</v>
      </c>
      <c r="E445" s="18">
        <f>SUM(E446:E447)</f>
        <v>2</v>
      </c>
      <c r="F445" s="18">
        <f>SUM(F446:F447)</f>
        <v>12678</v>
      </c>
      <c r="G445" s="21" t="s">
        <v>14</v>
      </c>
      <c r="H445" s="24" t="s">
        <v>14</v>
      </c>
      <c r="I445" s="18">
        <f>SUM(I446:I447)</f>
        <v>2</v>
      </c>
      <c r="J445" s="18">
        <f>SUM(J446:J447)</f>
        <v>12678</v>
      </c>
      <c r="K445" s="18">
        <f>SUM(K446:K447)</f>
        <v>2</v>
      </c>
      <c r="L445" s="18">
        <f>SUM(L446:L447)</f>
        <v>12678</v>
      </c>
      <c r="M445" s="21" t="s">
        <v>14</v>
      </c>
      <c r="N445" s="24" t="s">
        <v>14</v>
      </c>
      <c r="O445" s="18">
        <f>SUM(O447:O762)</f>
        <v>0</v>
      </c>
      <c r="P445" s="18">
        <f>SUM(P447:P762)</f>
        <v>0</v>
      </c>
      <c r="Q445" s="18">
        <f>SUM(Q447:Q762)</f>
        <v>0</v>
      </c>
      <c r="R445" s="18">
        <f>SUM(R447:R762)</f>
        <v>0</v>
      </c>
      <c r="S445" s="21" t="s">
        <v>14</v>
      </c>
      <c r="T445" s="26" t="s">
        <v>14</v>
      </c>
      <c r="U445" s="97"/>
      <c r="V445" s="1"/>
      <c r="X445" s="2"/>
    </row>
    <row r="446" spans="1:24" ht="20.25" customHeight="1" hidden="1">
      <c r="A446" s="49" t="s">
        <v>162</v>
      </c>
      <c r="B446" s="21">
        <f t="shared" si="291"/>
        <v>1</v>
      </c>
      <c r="C446" s="19">
        <f t="shared" si="291"/>
        <v>11377</v>
      </c>
      <c r="D446" s="22" t="s">
        <v>14</v>
      </c>
      <c r="E446" s="21">
        <f>SUM(K446,Q446)</f>
        <v>1</v>
      </c>
      <c r="F446" s="21">
        <f>SUM(L446,R446)</f>
        <v>11377</v>
      </c>
      <c r="G446" s="21" t="s">
        <v>14</v>
      </c>
      <c r="H446" s="24" t="s">
        <v>14</v>
      </c>
      <c r="I446" s="18">
        <f>IF(SUM(K446,M446)=0,"－",SUM(K446,M446))</f>
        <v>1</v>
      </c>
      <c r="J446" s="22">
        <f>IF(SUM(L446,N446)=0,"－",SUM(L446,N446))</f>
        <v>11377</v>
      </c>
      <c r="K446" s="18">
        <v>1</v>
      </c>
      <c r="L446" s="18">
        <v>11377</v>
      </c>
      <c r="M446" s="21" t="s">
        <v>14</v>
      </c>
      <c r="N446" s="24" t="s">
        <v>14</v>
      </c>
      <c r="O446" s="18" t="str">
        <f>IF(SUM(Q446,S446)=0,"－",SUM(Q446,S446))</f>
        <v>－</v>
      </c>
      <c r="P446" s="18" t="str">
        <f>IF(SUM(R446,T446)=0,"－",SUM(R446,T446))</f>
        <v>－</v>
      </c>
      <c r="Q446" s="21" t="s">
        <v>14</v>
      </c>
      <c r="R446" s="22" t="s">
        <v>14</v>
      </c>
      <c r="S446" s="21" t="s">
        <v>14</v>
      </c>
      <c r="T446" s="26" t="s">
        <v>14</v>
      </c>
      <c r="U446" s="97"/>
      <c r="V446" s="1"/>
      <c r="X446" s="2"/>
    </row>
    <row r="447" spans="1:24" ht="20.25" customHeight="1" hidden="1">
      <c r="A447" s="49" t="s">
        <v>163</v>
      </c>
      <c r="B447" s="21">
        <f t="shared" si="291"/>
        <v>1</v>
      </c>
      <c r="C447" s="19">
        <f t="shared" si="291"/>
        <v>1301</v>
      </c>
      <c r="D447" s="22" t="s">
        <v>14</v>
      </c>
      <c r="E447" s="21">
        <f>SUM(K447,Q447)</f>
        <v>1</v>
      </c>
      <c r="F447" s="21">
        <f>SUM(L447,R447)</f>
        <v>1301</v>
      </c>
      <c r="G447" s="21" t="s">
        <v>14</v>
      </c>
      <c r="H447" s="24" t="s">
        <v>14</v>
      </c>
      <c r="I447" s="18">
        <f>IF(SUM(K447,M447)=0,"－",SUM(K447,M447))</f>
        <v>1</v>
      </c>
      <c r="J447" s="22">
        <f>IF(SUM(L447,N447)=0,"－",SUM(L447,N447))</f>
        <v>1301</v>
      </c>
      <c r="K447" s="18">
        <v>1</v>
      </c>
      <c r="L447" s="18">
        <v>1301</v>
      </c>
      <c r="M447" s="21" t="s">
        <v>14</v>
      </c>
      <c r="N447" s="24" t="s">
        <v>14</v>
      </c>
      <c r="O447" s="18" t="str">
        <f>IF(SUM(Q447,S447)=0,"－",SUM(Q447,S447))</f>
        <v>－</v>
      </c>
      <c r="P447" s="18" t="str">
        <f>IF(SUM(R447,T447)=0,"－",SUM(R447,T447))</f>
        <v>－</v>
      </c>
      <c r="Q447" s="21" t="s">
        <v>14</v>
      </c>
      <c r="R447" s="22" t="s">
        <v>14</v>
      </c>
      <c r="S447" s="21" t="s">
        <v>14</v>
      </c>
      <c r="T447" s="26" t="s">
        <v>14</v>
      </c>
      <c r="U447" s="97"/>
      <c r="V447" s="1"/>
      <c r="X447" s="2"/>
    </row>
    <row r="448" spans="1:24" ht="20.25" customHeight="1" hidden="1">
      <c r="A448" s="49" t="s">
        <v>304</v>
      </c>
      <c r="B448" s="21">
        <f>SUM(B449:B454)</f>
        <v>8</v>
      </c>
      <c r="C448" s="18">
        <f>SUM(C449:C454)</f>
        <v>31571</v>
      </c>
      <c r="D448" s="22">
        <f>SUM(D449:D453)</f>
        <v>0</v>
      </c>
      <c r="E448" s="18">
        <f>SUM(E449:E454)</f>
        <v>8</v>
      </c>
      <c r="F448" s="18">
        <f>SUM(F449:F454)</f>
        <v>31571</v>
      </c>
      <c r="G448" s="21">
        <f>SUM(G449:G453)</f>
        <v>0</v>
      </c>
      <c r="H448" s="24">
        <f>SUM(H449:H453)</f>
        <v>0</v>
      </c>
      <c r="I448" s="18">
        <f>SUM(I449:I454)</f>
        <v>8</v>
      </c>
      <c r="J448" s="18">
        <f>SUM(J449:J454)</f>
        <v>31571</v>
      </c>
      <c r="K448" s="18">
        <f>SUM(K449:K454)</f>
        <v>8</v>
      </c>
      <c r="L448" s="18">
        <f>SUM(L449:L454)</f>
        <v>31571</v>
      </c>
      <c r="M448" s="21" t="s">
        <v>14</v>
      </c>
      <c r="N448" s="24" t="s">
        <v>14</v>
      </c>
      <c r="O448" s="18">
        <f>SUM(O450:O765)</f>
        <v>0</v>
      </c>
      <c r="P448" s="18">
        <f>SUM(P450:P765)</f>
        <v>0</v>
      </c>
      <c r="Q448" s="18">
        <f>SUM(Q450:Q765)</f>
        <v>0</v>
      </c>
      <c r="R448" s="18">
        <f>SUM(R450:R765)</f>
        <v>0</v>
      </c>
      <c r="S448" s="21" t="s">
        <v>14</v>
      </c>
      <c r="T448" s="26" t="s">
        <v>14</v>
      </c>
      <c r="U448" s="97"/>
      <c r="V448" s="1"/>
      <c r="X448" s="2"/>
    </row>
    <row r="449" spans="1:24" ht="20.25" customHeight="1" hidden="1">
      <c r="A449" s="49" t="s">
        <v>164</v>
      </c>
      <c r="B449" s="21">
        <f aca="true" t="shared" si="292" ref="B449:C457">SUM(E449,G449)</f>
        <v>1</v>
      </c>
      <c r="C449" s="19">
        <f t="shared" si="292"/>
        <v>3370</v>
      </c>
      <c r="D449" s="22" t="s">
        <v>14</v>
      </c>
      <c r="E449" s="21">
        <f aca="true" t="shared" si="293" ref="E449:F454">SUM(K449,Q449)</f>
        <v>1</v>
      </c>
      <c r="F449" s="21">
        <f t="shared" si="293"/>
        <v>3370</v>
      </c>
      <c r="G449" s="21" t="s">
        <v>14</v>
      </c>
      <c r="H449" s="24" t="s">
        <v>14</v>
      </c>
      <c r="I449" s="18">
        <f aca="true" t="shared" si="294" ref="I449:J454">IF(SUM(K449,M449)=0,"－",SUM(K449,M449))</f>
        <v>1</v>
      </c>
      <c r="J449" s="22">
        <f t="shared" si="294"/>
        <v>3370</v>
      </c>
      <c r="K449" s="18">
        <v>1</v>
      </c>
      <c r="L449" s="18">
        <v>3370</v>
      </c>
      <c r="M449" s="21" t="s">
        <v>14</v>
      </c>
      <c r="N449" s="24" t="s">
        <v>14</v>
      </c>
      <c r="O449" s="18" t="str">
        <f aca="true" t="shared" si="295" ref="O449:P454">IF(SUM(Q449,S449)=0,"－",SUM(Q449,S449))</f>
        <v>－</v>
      </c>
      <c r="P449" s="18" t="str">
        <f t="shared" si="295"/>
        <v>－</v>
      </c>
      <c r="Q449" s="21" t="s">
        <v>14</v>
      </c>
      <c r="R449" s="22" t="s">
        <v>14</v>
      </c>
      <c r="S449" s="21" t="s">
        <v>14</v>
      </c>
      <c r="T449" s="26" t="s">
        <v>14</v>
      </c>
      <c r="U449" s="97"/>
      <c r="V449" s="1"/>
      <c r="X449" s="2"/>
    </row>
    <row r="450" spans="1:24" ht="20.25" customHeight="1" hidden="1">
      <c r="A450" s="49" t="s">
        <v>165</v>
      </c>
      <c r="B450" s="21">
        <f t="shared" si="292"/>
        <v>2</v>
      </c>
      <c r="C450" s="19">
        <f t="shared" si="292"/>
        <v>4917</v>
      </c>
      <c r="D450" s="22" t="s">
        <v>14</v>
      </c>
      <c r="E450" s="21">
        <f t="shared" si="293"/>
        <v>2</v>
      </c>
      <c r="F450" s="21">
        <f t="shared" si="293"/>
        <v>4917</v>
      </c>
      <c r="G450" s="21" t="s">
        <v>14</v>
      </c>
      <c r="H450" s="24" t="s">
        <v>14</v>
      </c>
      <c r="I450" s="18">
        <f t="shared" si="294"/>
        <v>2</v>
      </c>
      <c r="J450" s="22">
        <f t="shared" si="294"/>
        <v>4917</v>
      </c>
      <c r="K450" s="18">
        <v>2</v>
      </c>
      <c r="L450" s="18">
        <f>3616+1301</f>
        <v>4917</v>
      </c>
      <c r="M450" s="21" t="s">
        <v>14</v>
      </c>
      <c r="N450" s="24" t="s">
        <v>14</v>
      </c>
      <c r="O450" s="18" t="str">
        <f t="shared" si="295"/>
        <v>－</v>
      </c>
      <c r="P450" s="18" t="str">
        <f t="shared" si="295"/>
        <v>－</v>
      </c>
      <c r="Q450" s="21" t="s">
        <v>14</v>
      </c>
      <c r="R450" s="22" t="s">
        <v>14</v>
      </c>
      <c r="S450" s="21" t="s">
        <v>14</v>
      </c>
      <c r="T450" s="26" t="s">
        <v>14</v>
      </c>
      <c r="U450" s="97"/>
      <c r="V450" s="1"/>
      <c r="X450" s="2"/>
    </row>
    <row r="451" spans="1:24" ht="20.25" customHeight="1" hidden="1">
      <c r="A451" s="49" t="s">
        <v>166</v>
      </c>
      <c r="B451" s="21">
        <f t="shared" si="292"/>
        <v>2</v>
      </c>
      <c r="C451" s="19">
        <f t="shared" si="292"/>
        <v>13343</v>
      </c>
      <c r="D451" s="22" t="s">
        <v>14</v>
      </c>
      <c r="E451" s="21">
        <f t="shared" si="293"/>
        <v>2</v>
      </c>
      <c r="F451" s="21">
        <f t="shared" si="293"/>
        <v>13343</v>
      </c>
      <c r="G451" s="21" t="s">
        <v>14</v>
      </c>
      <c r="H451" s="24" t="s">
        <v>14</v>
      </c>
      <c r="I451" s="18">
        <f t="shared" si="294"/>
        <v>2</v>
      </c>
      <c r="J451" s="22">
        <f t="shared" si="294"/>
        <v>13343</v>
      </c>
      <c r="K451" s="18">
        <v>2</v>
      </c>
      <c r="L451" s="18">
        <f>1955+11388</f>
        <v>13343</v>
      </c>
      <c r="M451" s="21" t="s">
        <v>14</v>
      </c>
      <c r="N451" s="24" t="s">
        <v>14</v>
      </c>
      <c r="O451" s="18" t="str">
        <f t="shared" si="295"/>
        <v>－</v>
      </c>
      <c r="P451" s="18" t="str">
        <f t="shared" si="295"/>
        <v>－</v>
      </c>
      <c r="Q451" s="21" t="s">
        <v>14</v>
      </c>
      <c r="R451" s="22" t="s">
        <v>14</v>
      </c>
      <c r="S451" s="21" t="s">
        <v>14</v>
      </c>
      <c r="T451" s="26" t="s">
        <v>14</v>
      </c>
      <c r="U451" s="97"/>
      <c r="V451" s="1"/>
      <c r="X451" s="2"/>
    </row>
    <row r="452" spans="1:24" ht="20.25" customHeight="1" hidden="1">
      <c r="A452" s="49" t="s">
        <v>167</v>
      </c>
      <c r="B452" s="21">
        <f t="shared" si="292"/>
        <v>1</v>
      </c>
      <c r="C452" s="19">
        <f t="shared" si="292"/>
        <v>2662</v>
      </c>
      <c r="D452" s="22" t="s">
        <v>14</v>
      </c>
      <c r="E452" s="21">
        <f t="shared" si="293"/>
        <v>1</v>
      </c>
      <c r="F452" s="21">
        <f t="shared" si="293"/>
        <v>2662</v>
      </c>
      <c r="G452" s="21" t="s">
        <v>14</v>
      </c>
      <c r="H452" s="24" t="s">
        <v>14</v>
      </c>
      <c r="I452" s="18">
        <f t="shared" si="294"/>
        <v>1</v>
      </c>
      <c r="J452" s="22">
        <f t="shared" si="294"/>
        <v>2662</v>
      </c>
      <c r="K452" s="18">
        <v>1</v>
      </c>
      <c r="L452" s="18">
        <f>2662</f>
        <v>2662</v>
      </c>
      <c r="M452" s="21" t="s">
        <v>14</v>
      </c>
      <c r="N452" s="24" t="s">
        <v>14</v>
      </c>
      <c r="O452" s="18" t="str">
        <f t="shared" si="295"/>
        <v>－</v>
      </c>
      <c r="P452" s="18" t="str">
        <f t="shared" si="295"/>
        <v>－</v>
      </c>
      <c r="Q452" s="21" t="s">
        <v>14</v>
      </c>
      <c r="R452" s="22" t="s">
        <v>14</v>
      </c>
      <c r="S452" s="21" t="s">
        <v>14</v>
      </c>
      <c r="T452" s="26" t="s">
        <v>14</v>
      </c>
      <c r="U452" s="97"/>
      <c r="V452" s="1"/>
      <c r="X452" s="2"/>
    </row>
    <row r="453" spans="1:24" ht="20.25" customHeight="1" hidden="1">
      <c r="A453" s="49" t="s">
        <v>168</v>
      </c>
      <c r="B453" s="21">
        <f t="shared" si="292"/>
        <v>1</v>
      </c>
      <c r="C453" s="19">
        <f t="shared" si="292"/>
        <v>3215</v>
      </c>
      <c r="D453" s="22" t="s">
        <v>14</v>
      </c>
      <c r="E453" s="21">
        <f t="shared" si="293"/>
        <v>1</v>
      </c>
      <c r="F453" s="21">
        <f t="shared" si="293"/>
        <v>3215</v>
      </c>
      <c r="G453" s="21" t="s">
        <v>14</v>
      </c>
      <c r="H453" s="24" t="s">
        <v>14</v>
      </c>
      <c r="I453" s="18">
        <f t="shared" si="294"/>
        <v>1</v>
      </c>
      <c r="J453" s="22">
        <f t="shared" si="294"/>
        <v>3215</v>
      </c>
      <c r="K453" s="18">
        <v>1</v>
      </c>
      <c r="L453" s="18">
        <v>3215</v>
      </c>
      <c r="M453" s="21" t="s">
        <v>14</v>
      </c>
      <c r="N453" s="24" t="s">
        <v>14</v>
      </c>
      <c r="O453" s="18" t="str">
        <f t="shared" si="295"/>
        <v>－</v>
      </c>
      <c r="P453" s="18" t="str">
        <f t="shared" si="295"/>
        <v>－</v>
      </c>
      <c r="Q453" s="21" t="s">
        <v>14</v>
      </c>
      <c r="R453" s="22" t="s">
        <v>14</v>
      </c>
      <c r="S453" s="21" t="s">
        <v>14</v>
      </c>
      <c r="T453" s="26" t="s">
        <v>14</v>
      </c>
      <c r="U453" s="97"/>
      <c r="V453" s="1"/>
      <c r="X453" s="2"/>
    </row>
    <row r="454" spans="1:24" ht="20.25" customHeight="1" hidden="1">
      <c r="A454" s="49" t="s">
        <v>169</v>
      </c>
      <c r="B454" s="21">
        <f t="shared" si="292"/>
        <v>1</v>
      </c>
      <c r="C454" s="19">
        <f t="shared" si="292"/>
        <v>4064</v>
      </c>
      <c r="D454" s="22" t="s">
        <v>14</v>
      </c>
      <c r="E454" s="21">
        <f t="shared" si="293"/>
        <v>1</v>
      </c>
      <c r="F454" s="21">
        <f t="shared" si="293"/>
        <v>4064</v>
      </c>
      <c r="G454" s="21" t="s">
        <v>14</v>
      </c>
      <c r="H454" s="24" t="s">
        <v>14</v>
      </c>
      <c r="I454" s="18">
        <f t="shared" si="294"/>
        <v>1</v>
      </c>
      <c r="J454" s="22">
        <f t="shared" si="294"/>
        <v>4064</v>
      </c>
      <c r="K454" s="18">
        <v>1</v>
      </c>
      <c r="L454" s="18">
        <v>4064</v>
      </c>
      <c r="M454" s="21" t="s">
        <v>14</v>
      </c>
      <c r="N454" s="24" t="s">
        <v>14</v>
      </c>
      <c r="O454" s="18" t="str">
        <f t="shared" si="295"/>
        <v>－</v>
      </c>
      <c r="P454" s="18" t="str">
        <f t="shared" si="295"/>
        <v>－</v>
      </c>
      <c r="Q454" s="21" t="s">
        <v>14</v>
      </c>
      <c r="R454" s="22" t="s">
        <v>14</v>
      </c>
      <c r="S454" s="21" t="s">
        <v>14</v>
      </c>
      <c r="T454" s="26" t="s">
        <v>14</v>
      </c>
      <c r="U454" s="97"/>
      <c r="V454" s="1"/>
      <c r="X454" s="2"/>
    </row>
    <row r="455" spans="1:24" ht="20.25" customHeight="1" hidden="1">
      <c r="A455" s="49" t="s">
        <v>315</v>
      </c>
      <c r="B455" s="21">
        <f t="shared" si="292"/>
        <v>2</v>
      </c>
      <c r="C455" s="19">
        <f t="shared" si="292"/>
        <v>12640</v>
      </c>
      <c r="D455" s="22" t="s">
        <v>14</v>
      </c>
      <c r="E455" s="18">
        <f>SUM(E456:E457)</f>
        <v>2</v>
      </c>
      <c r="F455" s="18">
        <f>SUM(F456:F457)</f>
        <v>12640</v>
      </c>
      <c r="G455" s="21" t="s">
        <v>14</v>
      </c>
      <c r="H455" s="24" t="s">
        <v>14</v>
      </c>
      <c r="I455" s="18">
        <f>SUM(I456:I457)</f>
        <v>2</v>
      </c>
      <c r="J455" s="18">
        <f>SUM(J456:J457)</f>
        <v>12640</v>
      </c>
      <c r="K455" s="18">
        <f>SUM(K456:K457)</f>
        <v>2</v>
      </c>
      <c r="L455" s="18">
        <f>SUM(L456:L457)</f>
        <v>12640</v>
      </c>
      <c r="M455" s="21" t="s">
        <v>14</v>
      </c>
      <c r="N455" s="24" t="s">
        <v>14</v>
      </c>
      <c r="O455" s="18">
        <f>SUM(O457:O772)</f>
        <v>0</v>
      </c>
      <c r="P455" s="18">
        <f>SUM(P457:P772)</f>
        <v>0</v>
      </c>
      <c r="Q455" s="18">
        <f>SUM(Q457:Q772)</f>
        <v>0</v>
      </c>
      <c r="R455" s="18">
        <f>SUM(R457:R772)</f>
        <v>0</v>
      </c>
      <c r="S455" s="21" t="s">
        <v>14</v>
      </c>
      <c r="T455" s="26" t="s">
        <v>14</v>
      </c>
      <c r="U455" s="97"/>
      <c r="V455" s="1"/>
      <c r="X455" s="2"/>
    </row>
    <row r="456" spans="1:24" ht="20.25" customHeight="1" hidden="1">
      <c r="A456" s="49" t="s">
        <v>170</v>
      </c>
      <c r="B456" s="21">
        <f t="shared" si="292"/>
        <v>1</v>
      </c>
      <c r="C456" s="19">
        <f t="shared" si="292"/>
        <v>11339</v>
      </c>
      <c r="D456" s="22" t="s">
        <v>14</v>
      </c>
      <c r="E456" s="21">
        <f>SUM(K456,Q456)</f>
        <v>1</v>
      </c>
      <c r="F456" s="21">
        <f>SUM(L456,R456)</f>
        <v>11339</v>
      </c>
      <c r="G456" s="21" t="s">
        <v>14</v>
      </c>
      <c r="H456" s="24" t="s">
        <v>14</v>
      </c>
      <c r="I456" s="18">
        <f>IF(SUM(K456,M456)=0,"－",SUM(K456,M456))</f>
        <v>1</v>
      </c>
      <c r="J456" s="22">
        <f>IF(SUM(L456,N456)=0,"－",SUM(L456,N456))</f>
        <v>11339</v>
      </c>
      <c r="K456" s="18">
        <v>1</v>
      </c>
      <c r="L456" s="18">
        <v>11339</v>
      </c>
      <c r="M456" s="21" t="s">
        <v>14</v>
      </c>
      <c r="N456" s="24" t="s">
        <v>14</v>
      </c>
      <c r="O456" s="18" t="str">
        <f>IF(SUM(Q456,S456)=0,"－",SUM(Q456,S456))</f>
        <v>－</v>
      </c>
      <c r="P456" s="18" t="str">
        <f>IF(SUM(R456,T456)=0,"－",SUM(R456,T456))</f>
        <v>－</v>
      </c>
      <c r="Q456" s="21" t="s">
        <v>14</v>
      </c>
      <c r="R456" s="22" t="s">
        <v>14</v>
      </c>
      <c r="S456" s="21" t="s">
        <v>14</v>
      </c>
      <c r="T456" s="26" t="s">
        <v>14</v>
      </c>
      <c r="U456" s="97"/>
      <c r="V456" s="1"/>
      <c r="X456" s="2"/>
    </row>
    <row r="457" spans="1:24" ht="20.25" customHeight="1" hidden="1">
      <c r="A457" s="49" t="s">
        <v>171</v>
      </c>
      <c r="B457" s="21">
        <f t="shared" si="292"/>
        <v>1</v>
      </c>
      <c r="C457" s="19">
        <f t="shared" si="292"/>
        <v>1301</v>
      </c>
      <c r="D457" s="22" t="s">
        <v>14</v>
      </c>
      <c r="E457" s="21">
        <f>SUM(K457,Q457)</f>
        <v>1</v>
      </c>
      <c r="F457" s="21">
        <f>SUM(L457,R457)</f>
        <v>1301</v>
      </c>
      <c r="G457" s="21" t="s">
        <v>14</v>
      </c>
      <c r="H457" s="24" t="s">
        <v>14</v>
      </c>
      <c r="I457" s="18">
        <f>IF(SUM(K457,M457)=0,"－",SUM(K457,M457))</f>
        <v>1</v>
      </c>
      <c r="J457" s="22">
        <f>IF(SUM(L457,N457)=0,"－",SUM(L457,N457))</f>
        <v>1301</v>
      </c>
      <c r="K457" s="18">
        <v>1</v>
      </c>
      <c r="L457" s="18">
        <v>1301</v>
      </c>
      <c r="M457" s="21" t="s">
        <v>14</v>
      </c>
      <c r="N457" s="24" t="s">
        <v>14</v>
      </c>
      <c r="O457" s="18" t="str">
        <f>IF(SUM(Q457,S457)=0,"－",SUM(Q457,S457))</f>
        <v>－</v>
      </c>
      <c r="P457" s="18" t="str">
        <f>IF(SUM(R457,T457)=0,"－",SUM(R457,T457))</f>
        <v>－</v>
      </c>
      <c r="Q457" s="21" t="s">
        <v>14</v>
      </c>
      <c r="R457" s="22" t="s">
        <v>14</v>
      </c>
      <c r="S457" s="21" t="s">
        <v>14</v>
      </c>
      <c r="T457" s="26" t="s">
        <v>14</v>
      </c>
      <c r="U457" s="97"/>
      <c r="V457" s="1"/>
      <c r="X457" s="2"/>
    </row>
    <row r="458" spans="1:24" ht="20.25" customHeight="1" hidden="1">
      <c r="A458" s="49" t="s">
        <v>16</v>
      </c>
      <c r="B458" s="21">
        <f aca="true" t="shared" si="296" ref="B458:C460">SUM(E458,G458)</f>
        <v>2</v>
      </c>
      <c r="C458" s="19">
        <f t="shared" si="296"/>
        <v>12588</v>
      </c>
      <c r="D458" s="22" t="s">
        <v>14</v>
      </c>
      <c r="E458" s="18">
        <f>SUM(E459:E460)</f>
        <v>2</v>
      </c>
      <c r="F458" s="18">
        <f>SUM(F459:F460)</f>
        <v>12588</v>
      </c>
      <c r="G458" s="21" t="s">
        <v>14</v>
      </c>
      <c r="H458" s="24" t="s">
        <v>14</v>
      </c>
      <c r="I458" s="18">
        <f>SUM(I459:I460)</f>
        <v>2</v>
      </c>
      <c r="J458" s="18">
        <f>SUM(J459:J460)</f>
        <v>12588</v>
      </c>
      <c r="K458" s="18">
        <f>SUM(K459:K460)</f>
        <v>2</v>
      </c>
      <c r="L458" s="18">
        <f>SUM(L459:L460)</f>
        <v>12588</v>
      </c>
      <c r="M458" s="21" t="s">
        <v>14</v>
      </c>
      <c r="N458" s="24" t="s">
        <v>14</v>
      </c>
      <c r="O458" s="18">
        <f>SUM(O460:O775)</f>
        <v>0</v>
      </c>
      <c r="P458" s="18">
        <f>SUM(P460:P775)</f>
        <v>0</v>
      </c>
      <c r="Q458" s="18">
        <f>SUM(Q460:Q775)</f>
        <v>0</v>
      </c>
      <c r="R458" s="18">
        <f>SUM(R460:R775)</f>
        <v>0</v>
      </c>
      <c r="S458" s="21" t="s">
        <v>14</v>
      </c>
      <c r="T458" s="26" t="s">
        <v>14</v>
      </c>
      <c r="U458" s="97"/>
      <c r="V458" s="1"/>
      <c r="X458" s="2"/>
    </row>
    <row r="459" spans="1:24" ht="20.25" customHeight="1" hidden="1">
      <c r="A459" s="49" t="s">
        <v>172</v>
      </c>
      <c r="B459" s="21">
        <f t="shared" si="296"/>
        <v>1</v>
      </c>
      <c r="C459" s="19">
        <f t="shared" si="296"/>
        <v>11287</v>
      </c>
      <c r="D459" s="22" t="s">
        <v>14</v>
      </c>
      <c r="E459" s="21">
        <f>SUM(K459,Q459)</f>
        <v>1</v>
      </c>
      <c r="F459" s="21">
        <f>SUM(L459,R459)</f>
        <v>11287</v>
      </c>
      <c r="G459" s="21" t="s">
        <v>14</v>
      </c>
      <c r="H459" s="24" t="s">
        <v>14</v>
      </c>
      <c r="I459" s="18">
        <f>IF(SUM(K459,M459)=0,"－",SUM(K459,M459))</f>
        <v>1</v>
      </c>
      <c r="J459" s="22">
        <f>IF(SUM(L459,N459)=0,"－",SUM(L459,N459))</f>
        <v>11287</v>
      </c>
      <c r="K459" s="18">
        <v>1</v>
      </c>
      <c r="L459" s="18">
        <v>11287</v>
      </c>
      <c r="M459" s="21" t="s">
        <v>14</v>
      </c>
      <c r="N459" s="24" t="s">
        <v>14</v>
      </c>
      <c r="O459" s="18" t="str">
        <f>IF(SUM(Q459,S459)=0,"－",SUM(Q459,S459))</f>
        <v>－</v>
      </c>
      <c r="P459" s="18" t="str">
        <f>IF(SUM(R459,T459)=0,"－",SUM(R459,T459))</f>
        <v>－</v>
      </c>
      <c r="Q459" s="21" t="s">
        <v>14</v>
      </c>
      <c r="R459" s="22" t="s">
        <v>14</v>
      </c>
      <c r="S459" s="21" t="s">
        <v>14</v>
      </c>
      <c r="T459" s="26" t="s">
        <v>14</v>
      </c>
      <c r="U459" s="97"/>
      <c r="V459" s="1"/>
      <c r="X459" s="2"/>
    </row>
    <row r="460" spans="1:24" ht="20.25" customHeight="1" hidden="1">
      <c r="A460" s="49" t="s">
        <v>173</v>
      </c>
      <c r="B460" s="21">
        <f t="shared" si="296"/>
        <v>1</v>
      </c>
      <c r="C460" s="19">
        <f t="shared" si="296"/>
        <v>1301</v>
      </c>
      <c r="D460" s="22" t="s">
        <v>14</v>
      </c>
      <c r="E460" s="21">
        <f>SUM(K460,Q460)</f>
        <v>1</v>
      </c>
      <c r="F460" s="21">
        <f>SUM(L460,R460)</f>
        <v>1301</v>
      </c>
      <c r="G460" s="21" t="s">
        <v>14</v>
      </c>
      <c r="H460" s="24" t="s">
        <v>14</v>
      </c>
      <c r="I460" s="18">
        <f>IF(SUM(K460,M460)=0,"－",SUM(K460,M460))</f>
        <v>1</v>
      </c>
      <c r="J460" s="22">
        <f>IF(SUM(L460,N460)=0,"－",SUM(L460,N460))</f>
        <v>1301</v>
      </c>
      <c r="K460" s="18">
        <v>1</v>
      </c>
      <c r="L460" s="18">
        <v>1301</v>
      </c>
      <c r="M460" s="21" t="s">
        <v>14</v>
      </c>
      <c r="N460" s="24" t="s">
        <v>14</v>
      </c>
      <c r="O460" s="18" t="str">
        <f>IF(SUM(Q460,S460)=0,"－",SUM(Q460,S460))</f>
        <v>－</v>
      </c>
      <c r="P460" s="18" t="str">
        <f>IF(SUM(R460,T460)=0,"－",SUM(R460,T460))</f>
        <v>－</v>
      </c>
      <c r="Q460" s="21" t="s">
        <v>14</v>
      </c>
      <c r="R460" s="22" t="s">
        <v>14</v>
      </c>
      <c r="S460" s="21" t="s">
        <v>14</v>
      </c>
      <c r="T460" s="26" t="s">
        <v>14</v>
      </c>
      <c r="U460" s="97"/>
      <c r="V460" s="1"/>
      <c r="X460" s="2"/>
    </row>
    <row r="461" spans="1:24" ht="20.25" customHeight="1" hidden="1">
      <c r="A461" s="49" t="s">
        <v>323</v>
      </c>
      <c r="B461" s="21">
        <f>SUM(B462:B466)</f>
        <v>8</v>
      </c>
      <c r="C461" s="18">
        <f aca="true" t="shared" si="297" ref="C461:L461">SUM(C462:C466)</f>
        <v>29301</v>
      </c>
      <c r="D461" s="22" t="s">
        <v>14</v>
      </c>
      <c r="E461" s="18">
        <f t="shared" si="297"/>
        <v>8</v>
      </c>
      <c r="F461" s="18">
        <f t="shared" si="297"/>
        <v>29301</v>
      </c>
      <c r="G461" s="21" t="s">
        <v>14</v>
      </c>
      <c r="H461" s="24" t="s">
        <v>14</v>
      </c>
      <c r="I461" s="18">
        <f t="shared" si="297"/>
        <v>8</v>
      </c>
      <c r="J461" s="18">
        <f t="shared" si="297"/>
        <v>29301</v>
      </c>
      <c r="K461" s="18">
        <f t="shared" si="297"/>
        <v>8</v>
      </c>
      <c r="L461" s="18">
        <f t="shared" si="297"/>
        <v>29301</v>
      </c>
      <c r="M461" s="21" t="s">
        <v>14</v>
      </c>
      <c r="N461" s="24" t="s">
        <v>14</v>
      </c>
      <c r="O461" s="18">
        <f>SUM(O463:O778)</f>
        <v>0</v>
      </c>
      <c r="P461" s="18">
        <f>SUM(P463:P778)</f>
        <v>0</v>
      </c>
      <c r="Q461" s="18">
        <f>SUM(Q463:Q778)</f>
        <v>0</v>
      </c>
      <c r="R461" s="18">
        <f>SUM(R463:R778)</f>
        <v>0</v>
      </c>
      <c r="S461" s="21" t="s">
        <v>14</v>
      </c>
      <c r="T461" s="26" t="s">
        <v>14</v>
      </c>
      <c r="U461" s="97"/>
      <c r="V461" s="1"/>
      <c r="X461" s="2"/>
    </row>
    <row r="462" spans="1:24" ht="20.25" customHeight="1" hidden="1">
      <c r="A462" s="49" t="s">
        <v>174</v>
      </c>
      <c r="B462" s="21">
        <f aca="true" t="shared" si="298" ref="B462:C469">SUM(E462,G462)</f>
        <v>2</v>
      </c>
      <c r="C462" s="19">
        <f t="shared" si="298"/>
        <v>13988</v>
      </c>
      <c r="D462" s="22" t="s">
        <v>14</v>
      </c>
      <c r="E462" s="21">
        <f aca="true" t="shared" si="299" ref="E462:F466">SUM(K462,Q462)</f>
        <v>2</v>
      </c>
      <c r="F462" s="21">
        <f t="shared" si="299"/>
        <v>13988</v>
      </c>
      <c r="G462" s="21" t="s">
        <v>14</v>
      </c>
      <c r="H462" s="24" t="s">
        <v>14</v>
      </c>
      <c r="I462" s="18">
        <f aca="true" t="shared" si="300" ref="I462:J466">IF(SUM(K462,M462)=0,"－",SUM(K462,M462))</f>
        <v>2</v>
      </c>
      <c r="J462" s="22">
        <f t="shared" si="300"/>
        <v>13988</v>
      </c>
      <c r="K462" s="18">
        <v>2</v>
      </c>
      <c r="L462" s="18">
        <f>2566+11422</f>
        <v>13988</v>
      </c>
      <c r="M462" s="21" t="s">
        <v>14</v>
      </c>
      <c r="N462" s="24" t="s">
        <v>14</v>
      </c>
      <c r="O462" s="18" t="str">
        <f aca="true" t="shared" si="301" ref="O462:P466">IF(SUM(Q462,S462)=0,"－",SUM(Q462,S462))</f>
        <v>－</v>
      </c>
      <c r="P462" s="18" t="str">
        <f t="shared" si="301"/>
        <v>－</v>
      </c>
      <c r="Q462" s="21" t="s">
        <v>14</v>
      </c>
      <c r="R462" s="22" t="s">
        <v>14</v>
      </c>
      <c r="S462" s="21" t="s">
        <v>14</v>
      </c>
      <c r="T462" s="26" t="s">
        <v>14</v>
      </c>
      <c r="U462" s="97"/>
      <c r="V462" s="1"/>
      <c r="X462" s="2"/>
    </row>
    <row r="463" spans="1:24" ht="20.25" customHeight="1" hidden="1">
      <c r="A463" s="49" t="s">
        <v>175</v>
      </c>
      <c r="B463" s="21">
        <f t="shared" si="298"/>
        <v>3</v>
      </c>
      <c r="C463" s="19">
        <f t="shared" si="298"/>
        <v>6874</v>
      </c>
      <c r="D463" s="22" t="s">
        <v>14</v>
      </c>
      <c r="E463" s="21">
        <f t="shared" si="299"/>
        <v>3</v>
      </c>
      <c r="F463" s="21">
        <f t="shared" si="299"/>
        <v>6874</v>
      </c>
      <c r="G463" s="21" t="s">
        <v>14</v>
      </c>
      <c r="H463" s="24" t="s">
        <v>14</v>
      </c>
      <c r="I463" s="18">
        <f t="shared" si="300"/>
        <v>3</v>
      </c>
      <c r="J463" s="22">
        <f t="shared" si="300"/>
        <v>6874</v>
      </c>
      <c r="K463" s="18">
        <v>3</v>
      </c>
      <c r="L463" s="18">
        <f>3617+1956+1301</f>
        <v>6874</v>
      </c>
      <c r="M463" s="21" t="s">
        <v>14</v>
      </c>
      <c r="N463" s="24" t="s">
        <v>14</v>
      </c>
      <c r="O463" s="18" t="str">
        <f t="shared" si="301"/>
        <v>－</v>
      </c>
      <c r="P463" s="18" t="str">
        <f t="shared" si="301"/>
        <v>－</v>
      </c>
      <c r="Q463" s="21" t="s">
        <v>14</v>
      </c>
      <c r="R463" s="22" t="s">
        <v>14</v>
      </c>
      <c r="S463" s="21" t="s">
        <v>14</v>
      </c>
      <c r="T463" s="26" t="s">
        <v>14</v>
      </c>
      <c r="U463" s="97"/>
      <c r="V463" s="1"/>
      <c r="X463" s="2"/>
    </row>
    <row r="464" spans="1:24" ht="20.25" customHeight="1" hidden="1">
      <c r="A464" s="49" t="s">
        <v>176</v>
      </c>
      <c r="B464" s="21">
        <f t="shared" si="298"/>
        <v>1</v>
      </c>
      <c r="C464" s="19">
        <f t="shared" si="298"/>
        <v>2262</v>
      </c>
      <c r="D464" s="22" t="s">
        <v>14</v>
      </c>
      <c r="E464" s="21">
        <f t="shared" si="299"/>
        <v>1</v>
      </c>
      <c r="F464" s="21">
        <f t="shared" si="299"/>
        <v>2262</v>
      </c>
      <c r="G464" s="21" t="s">
        <v>14</v>
      </c>
      <c r="H464" s="24" t="s">
        <v>14</v>
      </c>
      <c r="I464" s="18">
        <f t="shared" si="300"/>
        <v>1</v>
      </c>
      <c r="J464" s="22">
        <f t="shared" si="300"/>
        <v>2262</v>
      </c>
      <c r="K464" s="18">
        <v>1</v>
      </c>
      <c r="L464" s="18">
        <v>2262</v>
      </c>
      <c r="M464" s="21" t="s">
        <v>14</v>
      </c>
      <c r="N464" s="24" t="s">
        <v>14</v>
      </c>
      <c r="O464" s="18" t="str">
        <f t="shared" si="301"/>
        <v>－</v>
      </c>
      <c r="P464" s="18" t="str">
        <f t="shared" si="301"/>
        <v>－</v>
      </c>
      <c r="Q464" s="21" t="s">
        <v>14</v>
      </c>
      <c r="R464" s="22" t="s">
        <v>14</v>
      </c>
      <c r="S464" s="21" t="s">
        <v>14</v>
      </c>
      <c r="T464" s="26" t="s">
        <v>14</v>
      </c>
      <c r="U464" s="97"/>
      <c r="V464" s="1"/>
      <c r="X464" s="2"/>
    </row>
    <row r="465" spans="1:24" ht="20.25" customHeight="1" hidden="1">
      <c r="A465" s="49" t="s">
        <v>177</v>
      </c>
      <c r="B465" s="21">
        <f t="shared" si="298"/>
        <v>1</v>
      </c>
      <c r="C465" s="19">
        <f t="shared" si="298"/>
        <v>3215</v>
      </c>
      <c r="D465" s="22" t="s">
        <v>14</v>
      </c>
      <c r="E465" s="21">
        <f t="shared" si="299"/>
        <v>1</v>
      </c>
      <c r="F465" s="21">
        <f t="shared" si="299"/>
        <v>3215</v>
      </c>
      <c r="G465" s="21" t="s">
        <v>14</v>
      </c>
      <c r="H465" s="24" t="s">
        <v>14</v>
      </c>
      <c r="I465" s="18">
        <f t="shared" si="300"/>
        <v>1</v>
      </c>
      <c r="J465" s="22">
        <f t="shared" si="300"/>
        <v>3215</v>
      </c>
      <c r="K465" s="18">
        <v>1</v>
      </c>
      <c r="L465" s="18">
        <v>3215</v>
      </c>
      <c r="M465" s="21" t="s">
        <v>14</v>
      </c>
      <c r="N465" s="24" t="s">
        <v>14</v>
      </c>
      <c r="O465" s="18" t="str">
        <f t="shared" si="301"/>
        <v>－</v>
      </c>
      <c r="P465" s="18" t="str">
        <f t="shared" si="301"/>
        <v>－</v>
      </c>
      <c r="Q465" s="21" t="s">
        <v>14</v>
      </c>
      <c r="R465" s="22" t="s">
        <v>14</v>
      </c>
      <c r="S465" s="21" t="s">
        <v>14</v>
      </c>
      <c r="T465" s="26" t="s">
        <v>14</v>
      </c>
      <c r="U465" s="97"/>
      <c r="V465" s="1"/>
      <c r="X465" s="2"/>
    </row>
    <row r="466" spans="1:24" ht="20.25" customHeight="1" hidden="1">
      <c r="A466" s="49" t="s">
        <v>178</v>
      </c>
      <c r="B466" s="21">
        <f t="shared" si="298"/>
        <v>1</v>
      </c>
      <c r="C466" s="19">
        <f t="shared" si="298"/>
        <v>2962</v>
      </c>
      <c r="D466" s="22" t="s">
        <v>14</v>
      </c>
      <c r="E466" s="21">
        <f t="shared" si="299"/>
        <v>1</v>
      </c>
      <c r="F466" s="21">
        <f t="shared" si="299"/>
        <v>2962</v>
      </c>
      <c r="G466" s="21" t="s">
        <v>14</v>
      </c>
      <c r="H466" s="24" t="s">
        <v>14</v>
      </c>
      <c r="I466" s="18">
        <f t="shared" si="300"/>
        <v>1</v>
      </c>
      <c r="J466" s="22">
        <f t="shared" si="300"/>
        <v>2962</v>
      </c>
      <c r="K466" s="18">
        <v>1</v>
      </c>
      <c r="L466" s="18">
        <v>2962</v>
      </c>
      <c r="M466" s="21" t="s">
        <v>14</v>
      </c>
      <c r="N466" s="24" t="s">
        <v>14</v>
      </c>
      <c r="O466" s="18" t="str">
        <f t="shared" si="301"/>
        <v>－</v>
      </c>
      <c r="P466" s="18" t="str">
        <f t="shared" si="301"/>
        <v>－</v>
      </c>
      <c r="Q466" s="21" t="s">
        <v>14</v>
      </c>
      <c r="R466" s="22" t="s">
        <v>14</v>
      </c>
      <c r="S466" s="21" t="s">
        <v>14</v>
      </c>
      <c r="T466" s="26" t="s">
        <v>14</v>
      </c>
      <c r="U466" s="97"/>
      <c r="V466" s="1"/>
      <c r="X466" s="2"/>
    </row>
    <row r="467" spans="1:24" ht="20.25" customHeight="1" hidden="1">
      <c r="A467" s="49" t="s">
        <v>330</v>
      </c>
      <c r="B467" s="21">
        <f t="shared" si="298"/>
        <v>2</v>
      </c>
      <c r="C467" s="19">
        <f t="shared" si="298"/>
        <v>7768</v>
      </c>
      <c r="D467" s="22" t="s">
        <v>14</v>
      </c>
      <c r="E467" s="18">
        <f>SUM(E468:E469)</f>
        <v>2</v>
      </c>
      <c r="F467" s="18">
        <f>SUM(F468:F469)</f>
        <v>7768</v>
      </c>
      <c r="G467" s="21" t="s">
        <v>14</v>
      </c>
      <c r="H467" s="24" t="s">
        <v>14</v>
      </c>
      <c r="I467" s="18">
        <f>SUM(I468:I469)</f>
        <v>2</v>
      </c>
      <c r="J467" s="18">
        <f>SUM(J468:J469)</f>
        <v>7768</v>
      </c>
      <c r="K467" s="18">
        <f>SUM(K468:K469)</f>
        <v>2</v>
      </c>
      <c r="L467" s="18">
        <f>SUM(L468:L469)</f>
        <v>7768</v>
      </c>
      <c r="M467" s="21" t="s">
        <v>14</v>
      </c>
      <c r="N467" s="24" t="s">
        <v>14</v>
      </c>
      <c r="O467" s="18">
        <f>SUM(O469:O784)</f>
        <v>0</v>
      </c>
      <c r="P467" s="18">
        <f>SUM(P469:P784)</f>
        <v>0</v>
      </c>
      <c r="Q467" s="18">
        <f>SUM(Q469:Q784)</f>
        <v>0</v>
      </c>
      <c r="R467" s="18">
        <f>SUM(R469:R784)</f>
        <v>0</v>
      </c>
      <c r="S467" s="21" t="s">
        <v>14</v>
      </c>
      <c r="T467" s="26" t="s">
        <v>14</v>
      </c>
      <c r="U467" s="97"/>
      <c r="V467" s="1"/>
      <c r="X467" s="2"/>
    </row>
    <row r="468" spans="1:24" ht="20.25" customHeight="1" hidden="1">
      <c r="A468" s="49" t="s">
        <v>179</v>
      </c>
      <c r="B468" s="21">
        <f t="shared" si="298"/>
        <v>1</v>
      </c>
      <c r="C468" s="19">
        <f t="shared" si="298"/>
        <v>6667</v>
      </c>
      <c r="D468" s="22" t="s">
        <v>14</v>
      </c>
      <c r="E468" s="21">
        <f>SUM(K468,Q468)</f>
        <v>1</v>
      </c>
      <c r="F468" s="21">
        <f>SUM(L468,R468)</f>
        <v>6667</v>
      </c>
      <c r="G468" s="21" t="s">
        <v>14</v>
      </c>
      <c r="H468" s="24" t="s">
        <v>14</v>
      </c>
      <c r="I468" s="18">
        <f>IF(SUM(K468,M468)=0,"－",SUM(K468,M468))</f>
        <v>1</v>
      </c>
      <c r="J468" s="22">
        <f>IF(SUM(L468,N468)=0,"－",SUM(L468,N468))</f>
        <v>6667</v>
      </c>
      <c r="K468" s="18">
        <v>1</v>
      </c>
      <c r="L468" s="18">
        <v>6667</v>
      </c>
      <c r="M468" s="21" t="s">
        <v>14</v>
      </c>
      <c r="N468" s="24" t="s">
        <v>14</v>
      </c>
      <c r="O468" s="18" t="str">
        <f>IF(SUM(Q468,S468)=0,"－",SUM(Q468,S468))</f>
        <v>－</v>
      </c>
      <c r="P468" s="18" t="str">
        <f>IF(SUM(R468,T468)=0,"－",SUM(R468,T468))</f>
        <v>－</v>
      </c>
      <c r="Q468" s="21" t="s">
        <v>14</v>
      </c>
      <c r="R468" s="22" t="s">
        <v>14</v>
      </c>
      <c r="S468" s="21" t="s">
        <v>14</v>
      </c>
      <c r="T468" s="26" t="s">
        <v>14</v>
      </c>
      <c r="U468" s="97"/>
      <c r="V468" s="1"/>
      <c r="X468" s="2"/>
    </row>
    <row r="469" spans="1:24" ht="20.25" customHeight="1" hidden="1">
      <c r="A469" s="49" t="s">
        <v>180</v>
      </c>
      <c r="B469" s="21">
        <f t="shared" si="298"/>
        <v>1</v>
      </c>
      <c r="C469" s="19">
        <f t="shared" si="298"/>
        <v>1101</v>
      </c>
      <c r="D469" s="22" t="s">
        <v>14</v>
      </c>
      <c r="E469" s="21">
        <f>SUM(K469,Q469)</f>
        <v>1</v>
      </c>
      <c r="F469" s="21">
        <f>SUM(L469,R469)</f>
        <v>1101</v>
      </c>
      <c r="G469" s="21" t="s">
        <v>14</v>
      </c>
      <c r="H469" s="24" t="s">
        <v>14</v>
      </c>
      <c r="I469" s="18">
        <f>IF(SUM(K469,M469)=0,"－",SUM(K469,M469))</f>
        <v>1</v>
      </c>
      <c r="J469" s="22">
        <f>IF(SUM(L469,N469)=0,"－",SUM(L469,N469))</f>
        <v>1101</v>
      </c>
      <c r="K469" s="18">
        <v>1</v>
      </c>
      <c r="L469" s="18">
        <v>1101</v>
      </c>
      <c r="M469" s="21" t="s">
        <v>14</v>
      </c>
      <c r="N469" s="24" t="s">
        <v>14</v>
      </c>
      <c r="O469" s="18" t="str">
        <f>IF(SUM(Q469,S469)=0,"－",SUM(Q469,S469))</f>
        <v>－</v>
      </c>
      <c r="P469" s="18" t="str">
        <f>IF(SUM(R469,T469)=0,"－",SUM(R469,T469))</f>
        <v>－</v>
      </c>
      <c r="Q469" s="21" t="s">
        <v>14</v>
      </c>
      <c r="R469" s="22" t="s">
        <v>14</v>
      </c>
      <c r="S469" s="21" t="s">
        <v>14</v>
      </c>
      <c r="T469" s="26" t="s">
        <v>14</v>
      </c>
      <c r="U469" s="97"/>
      <c r="V469" s="1"/>
      <c r="X469" s="2"/>
    </row>
    <row r="470" spans="1:24" ht="20.25" customHeight="1" hidden="1">
      <c r="A470" s="49" t="s">
        <v>336</v>
      </c>
      <c r="B470" s="21">
        <f>SUM(B471:B471)</f>
        <v>1</v>
      </c>
      <c r="C470" s="19">
        <f>SUM(C471:C471)</f>
        <v>1101</v>
      </c>
      <c r="D470" s="22" t="s">
        <v>14</v>
      </c>
      <c r="E470" s="18">
        <f>SUM(E471:E471)</f>
        <v>1</v>
      </c>
      <c r="F470" s="18">
        <f>SUM(F471:F471)</f>
        <v>1101</v>
      </c>
      <c r="G470" s="21" t="s">
        <v>14</v>
      </c>
      <c r="H470" s="24" t="s">
        <v>14</v>
      </c>
      <c r="I470" s="18">
        <f>SUM(I471:I471)</f>
        <v>1</v>
      </c>
      <c r="J470" s="18">
        <f>SUM(J471:J471)</f>
        <v>1101</v>
      </c>
      <c r="K470" s="18">
        <f>SUM(K471:K471)</f>
        <v>1</v>
      </c>
      <c r="L470" s="18">
        <f>SUM(L471:L471)</f>
        <v>1101</v>
      </c>
      <c r="M470" s="21" t="s">
        <v>14</v>
      </c>
      <c r="N470" s="24" t="s">
        <v>14</v>
      </c>
      <c r="O470" s="18">
        <f>SUM(O610:O787)</f>
        <v>0</v>
      </c>
      <c r="P470" s="18">
        <f>SUM(P610:P787)</f>
        <v>0</v>
      </c>
      <c r="Q470" s="18">
        <f>SUM(Q610:Q787)</f>
        <v>0</v>
      </c>
      <c r="R470" s="18">
        <f>SUM(R610:R787)</f>
        <v>0</v>
      </c>
      <c r="S470" s="21" t="s">
        <v>14</v>
      </c>
      <c r="T470" s="26" t="s">
        <v>14</v>
      </c>
      <c r="U470" s="97"/>
      <c r="V470" s="1"/>
      <c r="X470" s="2"/>
    </row>
    <row r="471" spans="1:24" ht="20.25" customHeight="1" hidden="1">
      <c r="A471" s="49" t="s">
        <v>181</v>
      </c>
      <c r="B471" s="21">
        <f>SUM(E471,G471)</f>
        <v>1</v>
      </c>
      <c r="C471" s="19">
        <f>SUM(F471,H471)</f>
        <v>1101</v>
      </c>
      <c r="D471" s="22" t="s">
        <v>14</v>
      </c>
      <c r="E471" s="21">
        <f>SUM(K471,Q471)</f>
        <v>1</v>
      </c>
      <c r="F471" s="21">
        <f>SUM(L471,R471)</f>
        <v>1101</v>
      </c>
      <c r="G471" s="21" t="s">
        <v>14</v>
      </c>
      <c r="H471" s="24" t="s">
        <v>14</v>
      </c>
      <c r="I471" s="18">
        <f>IF(SUM(K471,M471)=0,"－",SUM(K471,M471))</f>
        <v>1</v>
      </c>
      <c r="J471" s="22">
        <f>IF(SUM(L471,N471)=0,"－",SUM(L471,N471))</f>
        <v>1101</v>
      </c>
      <c r="K471" s="18">
        <v>1</v>
      </c>
      <c r="L471" s="18">
        <v>1101</v>
      </c>
      <c r="M471" s="21" t="s">
        <v>14</v>
      </c>
      <c r="N471" s="24" t="s">
        <v>14</v>
      </c>
      <c r="O471" s="18" t="str">
        <f>IF(SUM(Q471,S471)=0,"－",SUM(Q471,S471))</f>
        <v>－</v>
      </c>
      <c r="P471" s="18" t="str">
        <f>IF(SUM(R471,T471)=0,"－",SUM(R471,T471))</f>
        <v>－</v>
      </c>
      <c r="Q471" s="21" t="s">
        <v>14</v>
      </c>
      <c r="R471" s="22" t="s">
        <v>14</v>
      </c>
      <c r="S471" s="21" t="s">
        <v>14</v>
      </c>
      <c r="T471" s="26" t="s">
        <v>14</v>
      </c>
      <c r="U471" s="97"/>
      <c r="V471" s="1"/>
      <c r="X471" s="2"/>
    </row>
    <row r="472" spans="1:24" ht="20.25" customHeight="1" hidden="1">
      <c r="A472" s="49" t="s">
        <v>339</v>
      </c>
      <c r="B472" s="21">
        <f>SUM(B473:B476)</f>
        <v>7</v>
      </c>
      <c r="C472" s="18">
        <f>SUM(C473:C476)</f>
        <v>17379</v>
      </c>
      <c r="D472" s="22" t="s">
        <v>14</v>
      </c>
      <c r="E472" s="18">
        <f>SUM(E473:E476)</f>
        <v>7</v>
      </c>
      <c r="F472" s="18">
        <f>SUM(F473:F476)</f>
        <v>17379</v>
      </c>
      <c r="G472" s="21" t="s">
        <v>14</v>
      </c>
      <c r="H472" s="24" t="s">
        <v>14</v>
      </c>
      <c r="I472" s="18">
        <f>SUM(I473:I476)</f>
        <v>7</v>
      </c>
      <c r="J472" s="18">
        <f>SUM(J473:J476)</f>
        <v>17379</v>
      </c>
      <c r="K472" s="18">
        <f>SUM(K473:K476)</f>
        <v>7</v>
      </c>
      <c r="L472" s="18">
        <f>SUM(L473:L476)</f>
        <v>17379</v>
      </c>
      <c r="M472" s="21" t="s">
        <v>14</v>
      </c>
      <c r="N472" s="24" t="s">
        <v>14</v>
      </c>
      <c r="O472" s="18">
        <f>SUM(O474:O789)</f>
        <v>0</v>
      </c>
      <c r="P472" s="18">
        <f>SUM(P474:P789)</f>
        <v>0</v>
      </c>
      <c r="Q472" s="18">
        <f>SUM(Q474:Q789)</f>
        <v>0</v>
      </c>
      <c r="R472" s="18">
        <f>SUM(R474:R789)</f>
        <v>0</v>
      </c>
      <c r="S472" s="21" t="s">
        <v>14</v>
      </c>
      <c r="T472" s="26" t="s">
        <v>14</v>
      </c>
      <c r="U472" s="97"/>
      <c r="V472" s="1"/>
      <c r="X472" s="2"/>
    </row>
    <row r="473" spans="1:24" ht="20.25" customHeight="1" hidden="1">
      <c r="A473" s="49" t="s">
        <v>182</v>
      </c>
      <c r="B473" s="21">
        <f aca="true" t="shared" si="302" ref="B473:C476">SUM(E473,G473)</f>
        <v>3</v>
      </c>
      <c r="C473" s="19">
        <f t="shared" si="302"/>
        <v>7285</v>
      </c>
      <c r="D473" s="22" t="s">
        <v>14</v>
      </c>
      <c r="E473" s="21">
        <f aca="true" t="shared" si="303" ref="E473:F476">SUM(K473,Q473)</f>
        <v>3</v>
      </c>
      <c r="F473" s="21">
        <f t="shared" si="303"/>
        <v>7285</v>
      </c>
      <c r="G473" s="21" t="s">
        <v>14</v>
      </c>
      <c r="H473" s="24" t="s">
        <v>14</v>
      </c>
      <c r="I473" s="18">
        <f aca="true" t="shared" si="304" ref="I473:J476">IF(SUM(K473,M473)=0,"－",SUM(K473,M473))</f>
        <v>3</v>
      </c>
      <c r="J473" s="22">
        <f t="shared" si="304"/>
        <v>7285</v>
      </c>
      <c r="K473" s="18">
        <v>3</v>
      </c>
      <c r="L473" s="18">
        <f>3618+2566+1101</f>
        <v>7285</v>
      </c>
      <c r="M473" s="21" t="s">
        <v>14</v>
      </c>
      <c r="N473" s="24" t="s">
        <v>14</v>
      </c>
      <c r="O473" s="18" t="str">
        <f aca="true" t="shared" si="305" ref="O473:P476">IF(SUM(Q473,S473)=0,"－",SUM(Q473,S473))</f>
        <v>－</v>
      </c>
      <c r="P473" s="18" t="str">
        <f t="shared" si="305"/>
        <v>－</v>
      </c>
      <c r="Q473" s="21" t="s">
        <v>14</v>
      </c>
      <c r="R473" s="22" t="s">
        <v>14</v>
      </c>
      <c r="S473" s="21" t="s">
        <v>14</v>
      </c>
      <c r="T473" s="26" t="s">
        <v>14</v>
      </c>
      <c r="U473" s="97"/>
      <c r="V473" s="1"/>
      <c r="X473" s="2"/>
    </row>
    <row r="474" spans="1:24" ht="20.25" customHeight="1" hidden="1">
      <c r="A474" s="49" t="s">
        <v>183</v>
      </c>
      <c r="B474" s="21">
        <f t="shared" si="302"/>
        <v>1</v>
      </c>
      <c r="C474" s="19">
        <f t="shared" si="302"/>
        <v>1956</v>
      </c>
      <c r="D474" s="22" t="s">
        <v>14</v>
      </c>
      <c r="E474" s="21">
        <f t="shared" si="303"/>
        <v>1</v>
      </c>
      <c r="F474" s="21">
        <f t="shared" si="303"/>
        <v>1956</v>
      </c>
      <c r="G474" s="21" t="s">
        <v>14</v>
      </c>
      <c r="H474" s="24" t="s">
        <v>14</v>
      </c>
      <c r="I474" s="18">
        <f t="shared" si="304"/>
        <v>1</v>
      </c>
      <c r="J474" s="22">
        <f t="shared" si="304"/>
        <v>1956</v>
      </c>
      <c r="K474" s="18">
        <v>1</v>
      </c>
      <c r="L474" s="18">
        <v>1956</v>
      </c>
      <c r="M474" s="21" t="s">
        <v>14</v>
      </c>
      <c r="N474" s="24" t="s">
        <v>14</v>
      </c>
      <c r="O474" s="18" t="str">
        <f t="shared" si="305"/>
        <v>－</v>
      </c>
      <c r="P474" s="18" t="str">
        <f t="shared" si="305"/>
        <v>－</v>
      </c>
      <c r="Q474" s="21" t="s">
        <v>14</v>
      </c>
      <c r="R474" s="22" t="s">
        <v>14</v>
      </c>
      <c r="S474" s="21" t="s">
        <v>14</v>
      </c>
      <c r="T474" s="26" t="s">
        <v>14</v>
      </c>
      <c r="U474" s="97"/>
      <c r="V474" s="1"/>
      <c r="X474" s="2"/>
    </row>
    <row r="475" spans="1:24" ht="20.25" customHeight="1" hidden="1">
      <c r="A475" s="49" t="s">
        <v>184</v>
      </c>
      <c r="B475" s="21">
        <f t="shared" si="302"/>
        <v>2</v>
      </c>
      <c r="C475" s="19">
        <f t="shared" si="302"/>
        <v>5477</v>
      </c>
      <c r="D475" s="22" t="s">
        <v>14</v>
      </c>
      <c r="E475" s="21">
        <f t="shared" si="303"/>
        <v>2</v>
      </c>
      <c r="F475" s="21">
        <f t="shared" si="303"/>
        <v>5477</v>
      </c>
      <c r="G475" s="21" t="s">
        <v>14</v>
      </c>
      <c r="H475" s="24" t="s">
        <v>14</v>
      </c>
      <c r="I475" s="18">
        <f t="shared" si="304"/>
        <v>2</v>
      </c>
      <c r="J475" s="22">
        <f t="shared" si="304"/>
        <v>5477</v>
      </c>
      <c r="K475" s="18">
        <v>2</v>
      </c>
      <c r="L475" s="18">
        <f>2261+3216</f>
        <v>5477</v>
      </c>
      <c r="M475" s="21" t="s">
        <v>14</v>
      </c>
      <c r="N475" s="24" t="s">
        <v>14</v>
      </c>
      <c r="O475" s="18" t="str">
        <f t="shared" si="305"/>
        <v>－</v>
      </c>
      <c r="P475" s="18" t="str">
        <f t="shared" si="305"/>
        <v>－</v>
      </c>
      <c r="Q475" s="21" t="s">
        <v>14</v>
      </c>
      <c r="R475" s="22" t="s">
        <v>14</v>
      </c>
      <c r="S475" s="21" t="s">
        <v>14</v>
      </c>
      <c r="T475" s="26" t="s">
        <v>14</v>
      </c>
      <c r="U475" s="97"/>
      <c r="V475" s="1"/>
      <c r="X475" s="2"/>
    </row>
    <row r="476" spans="1:24" ht="20.25" customHeight="1" hidden="1">
      <c r="A476" s="49" t="s">
        <v>185</v>
      </c>
      <c r="B476" s="21">
        <f t="shared" si="302"/>
        <v>1</v>
      </c>
      <c r="C476" s="19">
        <f t="shared" si="302"/>
        <v>2661</v>
      </c>
      <c r="D476" s="22" t="s">
        <v>14</v>
      </c>
      <c r="E476" s="21">
        <f t="shared" si="303"/>
        <v>1</v>
      </c>
      <c r="F476" s="21">
        <f t="shared" si="303"/>
        <v>2661</v>
      </c>
      <c r="G476" s="21" t="s">
        <v>14</v>
      </c>
      <c r="H476" s="24" t="s">
        <v>14</v>
      </c>
      <c r="I476" s="18">
        <f t="shared" si="304"/>
        <v>1</v>
      </c>
      <c r="J476" s="22">
        <f t="shared" si="304"/>
        <v>2661</v>
      </c>
      <c r="K476" s="18">
        <v>1</v>
      </c>
      <c r="L476" s="18">
        <v>2661</v>
      </c>
      <c r="M476" s="21" t="s">
        <v>14</v>
      </c>
      <c r="N476" s="24" t="s">
        <v>14</v>
      </c>
      <c r="O476" s="18" t="str">
        <f t="shared" si="305"/>
        <v>－</v>
      </c>
      <c r="P476" s="18" t="str">
        <f t="shared" si="305"/>
        <v>－</v>
      </c>
      <c r="Q476" s="21" t="s">
        <v>14</v>
      </c>
      <c r="R476" s="22" t="s">
        <v>14</v>
      </c>
      <c r="S476" s="21" t="s">
        <v>14</v>
      </c>
      <c r="T476" s="26" t="s">
        <v>14</v>
      </c>
      <c r="U476" s="97"/>
      <c r="V476" s="1"/>
      <c r="X476" s="2"/>
    </row>
    <row r="477" spans="1:24" ht="20.25" customHeight="1" hidden="1">
      <c r="A477" s="49" t="s">
        <v>348</v>
      </c>
      <c r="B477" s="21">
        <f aca="true" t="shared" si="306" ref="B477:J477">SUM(B478:B478)</f>
        <v>1</v>
      </c>
      <c r="C477" s="18">
        <f t="shared" si="306"/>
        <v>1101</v>
      </c>
      <c r="D477" s="22">
        <f t="shared" si="306"/>
        <v>0</v>
      </c>
      <c r="E477" s="18">
        <f t="shared" si="306"/>
        <v>1</v>
      </c>
      <c r="F477" s="18">
        <f t="shared" si="306"/>
        <v>1101</v>
      </c>
      <c r="G477" s="21">
        <f t="shared" si="306"/>
        <v>0</v>
      </c>
      <c r="H477" s="24">
        <f t="shared" si="306"/>
        <v>0</v>
      </c>
      <c r="I477" s="18">
        <f t="shared" si="306"/>
        <v>1</v>
      </c>
      <c r="J477" s="18">
        <f t="shared" si="306"/>
        <v>1101</v>
      </c>
      <c r="K477" s="18">
        <f>SUM(K478:K478)</f>
        <v>1</v>
      </c>
      <c r="L477" s="18">
        <f>SUM(L478:L478)</f>
        <v>1101</v>
      </c>
      <c r="M477" s="21" t="s">
        <v>14</v>
      </c>
      <c r="N477" s="24" t="s">
        <v>14</v>
      </c>
      <c r="O477" s="18">
        <f>SUM(O610:O794)</f>
        <v>0</v>
      </c>
      <c r="P477" s="18">
        <f>SUM(P610:P794)</f>
        <v>0</v>
      </c>
      <c r="Q477" s="18">
        <f>SUM(Q610:Q794)</f>
        <v>0</v>
      </c>
      <c r="R477" s="18">
        <f>SUM(R610:R794)</f>
        <v>0</v>
      </c>
      <c r="S477" s="21" t="s">
        <v>14</v>
      </c>
      <c r="T477" s="26" t="s">
        <v>14</v>
      </c>
      <c r="U477" s="97"/>
      <c r="V477" s="1"/>
      <c r="X477" s="2"/>
    </row>
    <row r="478" spans="1:24" ht="20.25" customHeight="1" hidden="1">
      <c r="A478" s="49" t="s">
        <v>186</v>
      </c>
      <c r="B478" s="21">
        <f>SUM(E478,G478)</f>
        <v>1</v>
      </c>
      <c r="C478" s="19">
        <f>SUM(F478,H478)</f>
        <v>1101</v>
      </c>
      <c r="D478" s="22" t="s">
        <v>14</v>
      </c>
      <c r="E478" s="21">
        <f>SUM(K478,Q478)</f>
        <v>1</v>
      </c>
      <c r="F478" s="21">
        <f>SUM(L478,R478)</f>
        <v>1101</v>
      </c>
      <c r="G478" s="21" t="s">
        <v>14</v>
      </c>
      <c r="H478" s="24" t="s">
        <v>14</v>
      </c>
      <c r="I478" s="18">
        <f>IF(SUM(K478,M478)=0,"－",SUM(K478,M478))</f>
        <v>1</v>
      </c>
      <c r="J478" s="22">
        <f>IF(SUM(L478,N478)=0,"－",SUM(L478,N478))</f>
        <v>1101</v>
      </c>
      <c r="K478" s="18">
        <v>1</v>
      </c>
      <c r="L478" s="18">
        <f>1101</f>
        <v>1101</v>
      </c>
      <c r="M478" s="21" t="s">
        <v>14</v>
      </c>
      <c r="N478" s="24" t="s">
        <v>14</v>
      </c>
      <c r="O478" s="18" t="str">
        <f>IF(SUM(Q478,S478)=0,"－",SUM(Q478,S478))</f>
        <v>－</v>
      </c>
      <c r="P478" s="18" t="str">
        <f>IF(SUM(R478,T478)=0,"－",SUM(R478,T478))</f>
        <v>－</v>
      </c>
      <c r="Q478" s="21" t="s">
        <v>14</v>
      </c>
      <c r="R478" s="22" t="s">
        <v>14</v>
      </c>
      <c r="S478" s="21" t="s">
        <v>14</v>
      </c>
      <c r="T478" s="26" t="s">
        <v>14</v>
      </c>
      <c r="U478" s="97"/>
      <c r="V478" s="1"/>
      <c r="X478" s="2"/>
    </row>
    <row r="479" spans="1:24" ht="20.25" customHeight="1" hidden="1">
      <c r="A479" s="49" t="s">
        <v>355</v>
      </c>
      <c r="B479" s="21">
        <f>SUM(B480:B480)</f>
        <v>1</v>
      </c>
      <c r="C479" s="18">
        <f aca="true" t="shared" si="307" ref="C479:L479">SUM(C480:C480)</f>
        <v>1101</v>
      </c>
      <c r="D479" s="22" t="s">
        <v>14</v>
      </c>
      <c r="E479" s="18">
        <f t="shared" si="307"/>
        <v>1</v>
      </c>
      <c r="F479" s="18">
        <f t="shared" si="307"/>
        <v>1101</v>
      </c>
      <c r="G479" s="21">
        <f t="shared" si="307"/>
        <v>0</v>
      </c>
      <c r="H479" s="24">
        <f t="shared" si="307"/>
        <v>0</v>
      </c>
      <c r="I479" s="18">
        <f t="shared" si="307"/>
        <v>1</v>
      </c>
      <c r="J479" s="18">
        <f t="shared" si="307"/>
        <v>1101</v>
      </c>
      <c r="K479" s="18">
        <f t="shared" si="307"/>
        <v>1</v>
      </c>
      <c r="L479" s="18">
        <f t="shared" si="307"/>
        <v>1101</v>
      </c>
      <c r="M479" s="21" t="s">
        <v>14</v>
      </c>
      <c r="N479" s="24" t="s">
        <v>14</v>
      </c>
      <c r="O479" s="18">
        <f>SUM(O708:O796)</f>
        <v>0</v>
      </c>
      <c r="P479" s="18">
        <f>SUM(P708:P796)</f>
        <v>0</v>
      </c>
      <c r="Q479" s="18">
        <f>SUM(Q708:Q796)</f>
        <v>0</v>
      </c>
      <c r="R479" s="18">
        <f>SUM(R708:R796)</f>
        <v>0</v>
      </c>
      <c r="S479" s="21" t="s">
        <v>14</v>
      </c>
      <c r="T479" s="26" t="s">
        <v>14</v>
      </c>
      <c r="U479" s="97"/>
      <c r="V479" s="1"/>
      <c r="X479" s="2"/>
    </row>
    <row r="480" spans="1:24" ht="20.25" customHeight="1" hidden="1">
      <c r="A480" s="49" t="s">
        <v>187</v>
      </c>
      <c r="B480" s="21">
        <f>SUM(E480,G480)</f>
        <v>1</v>
      </c>
      <c r="C480" s="19">
        <f>SUM(F480,H480)</f>
        <v>1101</v>
      </c>
      <c r="D480" s="22" t="s">
        <v>14</v>
      </c>
      <c r="E480" s="21">
        <f>SUM(K480,Q480)</f>
        <v>1</v>
      </c>
      <c r="F480" s="21">
        <f>SUM(L480,R480)</f>
        <v>1101</v>
      </c>
      <c r="G480" s="21" t="s">
        <v>14</v>
      </c>
      <c r="H480" s="24" t="s">
        <v>14</v>
      </c>
      <c r="I480" s="18">
        <f>IF(SUM(K480,M480)=0,"－",SUM(K480,M480))</f>
        <v>1</v>
      </c>
      <c r="J480" s="22">
        <f>IF(SUM(L480,N480)=0,"－",SUM(L480,N480))</f>
        <v>1101</v>
      </c>
      <c r="K480" s="18">
        <v>1</v>
      </c>
      <c r="L480" s="18">
        <f>1101</f>
        <v>1101</v>
      </c>
      <c r="M480" s="21" t="s">
        <v>14</v>
      </c>
      <c r="N480" s="24" t="s">
        <v>14</v>
      </c>
      <c r="O480" s="18" t="str">
        <f>IF(SUM(Q480,S480)=0,"－",SUM(Q480,S480))</f>
        <v>－</v>
      </c>
      <c r="P480" s="18" t="str">
        <f>IF(SUM(R480,T480)=0,"－",SUM(R480,T480))</f>
        <v>－</v>
      </c>
      <c r="Q480" s="21" t="s">
        <v>14</v>
      </c>
      <c r="R480" s="22" t="s">
        <v>14</v>
      </c>
      <c r="S480" s="21" t="s">
        <v>14</v>
      </c>
      <c r="T480" s="26" t="s">
        <v>14</v>
      </c>
      <c r="U480" s="97"/>
      <c r="V480" s="1"/>
      <c r="X480" s="2"/>
    </row>
    <row r="481" spans="1:24" ht="20.25" customHeight="1" hidden="1">
      <c r="A481" s="49" t="s">
        <v>362</v>
      </c>
      <c r="B481" s="21">
        <f>SUM(B482:B487)</f>
        <v>8</v>
      </c>
      <c r="C481" s="18">
        <f>SUM(C482:C487)</f>
        <v>22379</v>
      </c>
      <c r="D481" s="22" t="s">
        <v>14</v>
      </c>
      <c r="E481" s="18">
        <f>SUM(E482:E487)</f>
        <v>8</v>
      </c>
      <c r="F481" s="18">
        <f>SUM(F482:F487)</f>
        <v>22379</v>
      </c>
      <c r="G481" s="21" t="s">
        <v>14</v>
      </c>
      <c r="H481" s="24" t="s">
        <v>14</v>
      </c>
      <c r="I481" s="18">
        <f>SUM(I482:I487)</f>
        <v>8</v>
      </c>
      <c r="J481" s="18">
        <f>SUM(J482:J487)</f>
        <v>22379</v>
      </c>
      <c r="K481" s="18">
        <f>SUM(K482:K487)</f>
        <v>8</v>
      </c>
      <c r="L481" s="18">
        <f>SUM(L482:L487)</f>
        <v>22379</v>
      </c>
      <c r="M481" s="21" t="s">
        <v>14</v>
      </c>
      <c r="N481" s="24" t="s">
        <v>14</v>
      </c>
      <c r="O481" s="18">
        <f>SUM(O484:O798)</f>
        <v>0</v>
      </c>
      <c r="P481" s="18">
        <f>SUM(P484:P798)</f>
        <v>0</v>
      </c>
      <c r="Q481" s="18">
        <f>SUM(Q484:Q798)</f>
        <v>0</v>
      </c>
      <c r="R481" s="18">
        <f>SUM(R484:R798)</f>
        <v>0</v>
      </c>
      <c r="S481" s="21" t="s">
        <v>14</v>
      </c>
      <c r="T481" s="26" t="s">
        <v>14</v>
      </c>
      <c r="U481" s="97"/>
      <c r="V481" s="1"/>
      <c r="X481" s="2"/>
    </row>
    <row r="482" spans="1:24" ht="20.25" customHeight="1" hidden="1">
      <c r="A482" s="49" t="s">
        <v>188</v>
      </c>
      <c r="B482" s="21">
        <f aca="true" t="shared" si="308" ref="B482:B487">SUM(E482,G482)</f>
        <v>1</v>
      </c>
      <c r="C482" s="19">
        <f aca="true" t="shared" si="309" ref="C482:C487">SUM(F482,H482)</f>
        <v>2566</v>
      </c>
      <c r="D482" s="22" t="s">
        <v>14</v>
      </c>
      <c r="E482" s="21">
        <f aca="true" t="shared" si="310" ref="E482:E487">SUM(K482,Q482)</f>
        <v>1</v>
      </c>
      <c r="F482" s="21">
        <f aca="true" t="shared" si="311" ref="F482:F487">SUM(L482,R482)</f>
        <v>2566</v>
      </c>
      <c r="G482" s="21" t="s">
        <v>14</v>
      </c>
      <c r="H482" s="24" t="s">
        <v>14</v>
      </c>
      <c r="I482" s="18">
        <f aca="true" t="shared" si="312" ref="I482:I487">IF(SUM(K482,M482)=0,"－",SUM(K482,M482))</f>
        <v>1</v>
      </c>
      <c r="J482" s="22">
        <f aca="true" t="shared" si="313" ref="J482:J487">IF(SUM(L482,N482)=0,"－",SUM(L482,N482))</f>
        <v>2566</v>
      </c>
      <c r="K482" s="18">
        <v>1</v>
      </c>
      <c r="L482" s="18">
        <v>2566</v>
      </c>
      <c r="M482" s="21" t="s">
        <v>14</v>
      </c>
      <c r="N482" s="24" t="s">
        <v>14</v>
      </c>
      <c r="O482" s="18" t="str">
        <f aca="true" t="shared" si="314" ref="O482:O487">IF(SUM(Q482,S482)=0,"－",SUM(Q482,S482))</f>
        <v>－</v>
      </c>
      <c r="P482" s="18" t="str">
        <f aca="true" t="shared" si="315" ref="P482:P487">IF(SUM(R482,T482)=0,"－",SUM(R482,T482))</f>
        <v>－</v>
      </c>
      <c r="Q482" s="21" t="s">
        <v>14</v>
      </c>
      <c r="R482" s="22" t="s">
        <v>14</v>
      </c>
      <c r="S482" s="21" t="s">
        <v>14</v>
      </c>
      <c r="T482" s="26" t="s">
        <v>14</v>
      </c>
      <c r="U482" s="97"/>
      <c r="V482" s="1"/>
      <c r="X482" s="2"/>
    </row>
    <row r="483" spans="1:24" ht="20.25" customHeight="1" hidden="1">
      <c r="A483" s="49" t="s">
        <v>12</v>
      </c>
      <c r="B483" s="21">
        <f t="shared" si="308"/>
        <v>2</v>
      </c>
      <c r="C483" s="19">
        <f t="shared" si="309"/>
        <v>4719</v>
      </c>
      <c r="D483" s="22" t="s">
        <v>14</v>
      </c>
      <c r="E483" s="21">
        <f t="shared" si="310"/>
        <v>2</v>
      </c>
      <c r="F483" s="21">
        <f t="shared" si="311"/>
        <v>4719</v>
      </c>
      <c r="G483" s="21" t="s">
        <v>14</v>
      </c>
      <c r="H483" s="24" t="s">
        <v>14</v>
      </c>
      <c r="I483" s="18">
        <f t="shared" si="312"/>
        <v>2</v>
      </c>
      <c r="J483" s="22">
        <f t="shared" si="313"/>
        <v>4719</v>
      </c>
      <c r="K483" s="18">
        <v>2</v>
      </c>
      <c r="L483" s="18">
        <f>1101+3618</f>
        <v>4719</v>
      </c>
      <c r="M483" s="21" t="s">
        <v>14</v>
      </c>
      <c r="N483" s="24" t="s">
        <v>14</v>
      </c>
      <c r="O483" s="18" t="str">
        <f t="shared" si="314"/>
        <v>－</v>
      </c>
      <c r="P483" s="18" t="str">
        <f t="shared" si="315"/>
        <v>－</v>
      </c>
      <c r="Q483" s="21" t="s">
        <v>14</v>
      </c>
      <c r="R483" s="22" t="s">
        <v>14</v>
      </c>
      <c r="S483" s="21" t="s">
        <v>14</v>
      </c>
      <c r="T483" s="26" t="s">
        <v>14</v>
      </c>
      <c r="U483" s="97"/>
      <c r="V483" s="1"/>
      <c r="X483" s="2"/>
    </row>
    <row r="484" spans="1:24" ht="20.25" customHeight="1" hidden="1">
      <c r="A484" s="49" t="s">
        <v>189</v>
      </c>
      <c r="B484" s="21">
        <f t="shared" si="308"/>
        <v>1</v>
      </c>
      <c r="C484" s="19">
        <f t="shared" si="309"/>
        <v>1956</v>
      </c>
      <c r="D484" s="22" t="s">
        <v>14</v>
      </c>
      <c r="E484" s="21">
        <f t="shared" si="310"/>
        <v>1</v>
      </c>
      <c r="F484" s="21">
        <f t="shared" si="311"/>
        <v>1956</v>
      </c>
      <c r="G484" s="21" t="s">
        <v>14</v>
      </c>
      <c r="H484" s="24" t="s">
        <v>14</v>
      </c>
      <c r="I484" s="18">
        <f t="shared" si="312"/>
        <v>1</v>
      </c>
      <c r="J484" s="22">
        <f t="shared" si="313"/>
        <v>1956</v>
      </c>
      <c r="K484" s="18">
        <v>1</v>
      </c>
      <c r="L484" s="18">
        <v>1956</v>
      </c>
      <c r="M484" s="21" t="s">
        <v>14</v>
      </c>
      <c r="N484" s="24" t="s">
        <v>14</v>
      </c>
      <c r="O484" s="18" t="str">
        <f t="shared" si="314"/>
        <v>－</v>
      </c>
      <c r="P484" s="18" t="str">
        <f t="shared" si="315"/>
        <v>－</v>
      </c>
      <c r="Q484" s="21" t="s">
        <v>14</v>
      </c>
      <c r="R484" s="22" t="s">
        <v>14</v>
      </c>
      <c r="S484" s="21" t="s">
        <v>14</v>
      </c>
      <c r="T484" s="26" t="s">
        <v>14</v>
      </c>
      <c r="U484" s="97"/>
      <c r="V484" s="1"/>
      <c r="X484" s="2"/>
    </row>
    <row r="485" spans="1:24" ht="20.25" customHeight="1" hidden="1">
      <c r="A485" s="49" t="s">
        <v>190</v>
      </c>
      <c r="B485" s="21">
        <f>SUM(E485,G485)</f>
        <v>1</v>
      </c>
      <c r="C485" s="19">
        <f>SUM(F485,H485)</f>
        <v>2261</v>
      </c>
      <c r="D485" s="22" t="s">
        <v>14</v>
      </c>
      <c r="E485" s="21">
        <f>SUM(K485,Q485)</f>
        <v>1</v>
      </c>
      <c r="F485" s="21">
        <f>SUM(L485,R485)</f>
        <v>2261</v>
      </c>
      <c r="G485" s="21" t="s">
        <v>14</v>
      </c>
      <c r="H485" s="24" t="s">
        <v>14</v>
      </c>
      <c r="I485" s="18">
        <f>IF(SUM(K485,M485)=0,"－",SUM(K485,M485))</f>
        <v>1</v>
      </c>
      <c r="J485" s="22">
        <f>IF(SUM(L485,N485)=0,"－",SUM(L485,N485))</f>
        <v>2261</v>
      </c>
      <c r="K485" s="18">
        <v>1</v>
      </c>
      <c r="L485" s="18">
        <v>2261</v>
      </c>
      <c r="M485" s="21" t="s">
        <v>14</v>
      </c>
      <c r="N485" s="24" t="s">
        <v>14</v>
      </c>
      <c r="O485" s="18" t="str">
        <f>IF(SUM(Q485,S485)=0,"－",SUM(Q485,S485))</f>
        <v>－</v>
      </c>
      <c r="P485" s="18" t="str">
        <f>IF(SUM(R485,T485)=0,"－",SUM(R485,T485))</f>
        <v>－</v>
      </c>
      <c r="Q485" s="21" t="s">
        <v>14</v>
      </c>
      <c r="R485" s="22" t="s">
        <v>14</v>
      </c>
      <c r="S485" s="21" t="s">
        <v>14</v>
      </c>
      <c r="T485" s="26" t="s">
        <v>14</v>
      </c>
      <c r="U485" s="97"/>
      <c r="V485" s="1"/>
      <c r="X485" s="2"/>
    </row>
    <row r="486" spans="1:24" ht="20.25" customHeight="1" hidden="1">
      <c r="A486" s="49" t="s">
        <v>191</v>
      </c>
      <c r="B486" s="21">
        <f t="shared" si="308"/>
        <v>1</v>
      </c>
      <c r="C486" s="19">
        <f t="shared" si="309"/>
        <v>3216</v>
      </c>
      <c r="D486" s="22" t="s">
        <v>14</v>
      </c>
      <c r="E486" s="21">
        <f t="shared" si="310"/>
        <v>1</v>
      </c>
      <c r="F486" s="21">
        <f t="shared" si="311"/>
        <v>3216</v>
      </c>
      <c r="G486" s="21" t="s">
        <v>14</v>
      </c>
      <c r="H486" s="24" t="s">
        <v>14</v>
      </c>
      <c r="I486" s="18">
        <f t="shared" si="312"/>
        <v>1</v>
      </c>
      <c r="J486" s="22">
        <f t="shared" si="313"/>
        <v>3216</v>
      </c>
      <c r="K486" s="18">
        <v>1</v>
      </c>
      <c r="L486" s="18">
        <v>3216</v>
      </c>
      <c r="M486" s="21" t="s">
        <v>14</v>
      </c>
      <c r="N486" s="24" t="s">
        <v>14</v>
      </c>
      <c r="O486" s="18" t="str">
        <f t="shared" si="314"/>
        <v>－</v>
      </c>
      <c r="P486" s="18" t="str">
        <f t="shared" si="315"/>
        <v>－</v>
      </c>
      <c r="Q486" s="21" t="s">
        <v>14</v>
      </c>
      <c r="R486" s="22" t="s">
        <v>14</v>
      </c>
      <c r="S486" s="21" t="s">
        <v>14</v>
      </c>
      <c r="T486" s="26" t="s">
        <v>14</v>
      </c>
      <c r="U486" s="97"/>
      <c r="V486" s="1"/>
      <c r="X486" s="2"/>
    </row>
    <row r="487" spans="1:24" ht="20.25" customHeight="1" hidden="1">
      <c r="A487" s="49" t="s">
        <v>192</v>
      </c>
      <c r="B487" s="21">
        <f t="shared" si="308"/>
        <v>2</v>
      </c>
      <c r="C487" s="19">
        <f t="shared" si="309"/>
        <v>7661</v>
      </c>
      <c r="D487" s="22" t="s">
        <v>14</v>
      </c>
      <c r="E487" s="21">
        <f t="shared" si="310"/>
        <v>2</v>
      </c>
      <c r="F487" s="21">
        <f t="shared" si="311"/>
        <v>7661</v>
      </c>
      <c r="G487" s="21" t="s">
        <v>14</v>
      </c>
      <c r="H487" s="24" t="s">
        <v>14</v>
      </c>
      <c r="I487" s="18">
        <f t="shared" si="312"/>
        <v>2</v>
      </c>
      <c r="J487" s="22">
        <f t="shared" si="313"/>
        <v>7661</v>
      </c>
      <c r="K487" s="18">
        <v>2</v>
      </c>
      <c r="L487" s="18">
        <f>5000+2661</f>
        <v>7661</v>
      </c>
      <c r="M487" s="21" t="s">
        <v>14</v>
      </c>
      <c r="N487" s="24" t="s">
        <v>14</v>
      </c>
      <c r="O487" s="18" t="str">
        <f t="shared" si="314"/>
        <v>－</v>
      </c>
      <c r="P487" s="18" t="str">
        <f t="shared" si="315"/>
        <v>－</v>
      </c>
      <c r="Q487" s="21" t="s">
        <v>14</v>
      </c>
      <c r="R487" s="22" t="s">
        <v>14</v>
      </c>
      <c r="S487" s="21" t="s">
        <v>14</v>
      </c>
      <c r="T487" s="26" t="s">
        <v>14</v>
      </c>
      <c r="U487" s="97"/>
      <c r="V487" s="1"/>
      <c r="X487" s="2"/>
    </row>
    <row r="488" spans="1:24" ht="20.25" customHeight="1" hidden="1">
      <c r="A488" s="49" t="s">
        <v>374</v>
      </c>
      <c r="B488" s="21">
        <f>SUM(B489)</f>
        <v>1</v>
      </c>
      <c r="C488" s="18">
        <f>SUM(C489)</f>
        <v>1101</v>
      </c>
      <c r="D488" s="22" t="s">
        <v>14</v>
      </c>
      <c r="E488" s="18">
        <f>SUM(E489)</f>
        <v>1</v>
      </c>
      <c r="F488" s="18">
        <f>SUM(F489)</f>
        <v>1101</v>
      </c>
      <c r="G488" s="21" t="s">
        <v>14</v>
      </c>
      <c r="H488" s="24" t="s">
        <v>14</v>
      </c>
      <c r="I488" s="18">
        <f>SUM(I489)</f>
        <v>1</v>
      </c>
      <c r="J488" s="18">
        <f>SUM(J489)</f>
        <v>1101</v>
      </c>
      <c r="K488" s="18">
        <f>SUM(K489)</f>
        <v>1</v>
      </c>
      <c r="L488" s="18">
        <f>SUM(L489)</f>
        <v>1101</v>
      </c>
      <c r="M488" s="21" t="s">
        <v>14</v>
      </c>
      <c r="N488" s="24" t="s">
        <v>14</v>
      </c>
      <c r="O488" s="18">
        <f>SUM(O489)</f>
        <v>0</v>
      </c>
      <c r="P488" s="18">
        <f>SUM(P489)</f>
        <v>0</v>
      </c>
      <c r="Q488" s="18">
        <f>SUM(Q489)</f>
        <v>0</v>
      </c>
      <c r="R488" s="18">
        <f>SUM(R489)</f>
        <v>0</v>
      </c>
      <c r="S488" s="21" t="s">
        <v>14</v>
      </c>
      <c r="T488" s="26" t="s">
        <v>14</v>
      </c>
      <c r="U488" s="97"/>
      <c r="V488" s="1"/>
      <c r="X488" s="2"/>
    </row>
    <row r="489" spans="1:24" ht="20.25" customHeight="1" hidden="1">
      <c r="A489" s="49" t="s">
        <v>193</v>
      </c>
      <c r="B489" s="21">
        <f>SUM(E489,G489)</f>
        <v>1</v>
      </c>
      <c r="C489" s="19">
        <f>SUM(F489,H489)</f>
        <v>1101</v>
      </c>
      <c r="D489" s="22" t="s">
        <v>14</v>
      </c>
      <c r="E489" s="21">
        <f>SUM(K489,Q489)</f>
        <v>1</v>
      </c>
      <c r="F489" s="21">
        <f>SUM(L489,R489)</f>
        <v>1101</v>
      </c>
      <c r="G489" s="21" t="s">
        <v>14</v>
      </c>
      <c r="H489" s="24" t="s">
        <v>14</v>
      </c>
      <c r="I489" s="18">
        <f>IF(SUM(K489,M489)=0,"－",SUM(K489,M489))</f>
        <v>1</v>
      </c>
      <c r="J489" s="22">
        <f>IF(SUM(L489,N489)=0,"－",SUM(L489,N489))</f>
        <v>1101</v>
      </c>
      <c r="K489" s="18">
        <v>1</v>
      </c>
      <c r="L489" s="18">
        <v>1101</v>
      </c>
      <c r="M489" s="21" t="s">
        <v>14</v>
      </c>
      <c r="N489" s="24" t="s">
        <v>14</v>
      </c>
      <c r="O489" s="18" t="str">
        <f>IF(SUM(Q489,S489)=0,"－",SUM(Q489,S489))</f>
        <v>－</v>
      </c>
      <c r="P489" s="18" t="str">
        <f>IF(SUM(R489,T489)=0,"－",SUM(R489,T489))</f>
        <v>－</v>
      </c>
      <c r="Q489" s="21" t="s">
        <v>14</v>
      </c>
      <c r="R489" s="22" t="s">
        <v>14</v>
      </c>
      <c r="S489" s="21" t="s">
        <v>14</v>
      </c>
      <c r="T489" s="26" t="s">
        <v>14</v>
      </c>
      <c r="U489" s="97"/>
      <c r="V489" s="1"/>
      <c r="X489" s="2"/>
    </row>
    <row r="490" spans="1:22" s="5" customFormat="1" ht="20.25" customHeight="1">
      <c r="A490" s="48" t="s">
        <v>469</v>
      </c>
      <c r="B490" s="43">
        <f>SUM(B491,B493,B500,B502,B504,B511,B513,B515,B522,B524,B526,B533)</f>
        <v>35</v>
      </c>
      <c r="C490" s="43">
        <f>SUM(C491,C493,C500,C502,C504,C511,C513,C515,C522,C524,C526,C533)</f>
        <v>77226</v>
      </c>
      <c r="D490" s="52" t="s">
        <v>15</v>
      </c>
      <c r="E490" s="43">
        <f>SUM(E491,E493,E500,E502,E504,E511,E513,E515,E522,E524,E526,E533)</f>
        <v>35</v>
      </c>
      <c r="F490" s="43">
        <f>SUM(F491,F493,F500,F502,F504,F511,F513,F515,F522,F524,F526,F533)</f>
        <v>77226</v>
      </c>
      <c r="G490" s="41">
        <f>SUM(G491,G493,G500,G502,G504,G511,G513,G515,G522,G524)</f>
        <v>0</v>
      </c>
      <c r="H490" s="50">
        <f>SUM(H491,H493,H500,H502,H504,H511,H513,H515,H522,H524)</f>
        <v>0</v>
      </c>
      <c r="I490" s="41">
        <f>SUM(I491,I493,I500,I502,I504,I511,I513,I515,I522,I524,I526,I533)</f>
        <v>35</v>
      </c>
      <c r="J490" s="43">
        <f>SUM(J491,J493,J500,J502,J504,J511,J513,J515,J522,J524,J526,J533)</f>
        <v>77226</v>
      </c>
      <c r="K490" s="43">
        <f>SUM(K491,K493,K500,K502,K504,K511,K513,K515,K522,K524,K526,K533)</f>
        <v>35</v>
      </c>
      <c r="L490" s="43">
        <f>SUM(L491,L493,L500,L502,L504,L511,L513,L515,L522,L524,L526,L533)</f>
        <v>77226</v>
      </c>
      <c r="M490" s="41">
        <f aca="true" t="shared" si="316" ref="M490:T490">SUM(M491,M493,M500,M502,M504,M511,M513)</f>
        <v>0</v>
      </c>
      <c r="N490" s="50">
        <f t="shared" si="316"/>
        <v>0</v>
      </c>
      <c r="O490" s="46">
        <f t="shared" si="316"/>
        <v>0</v>
      </c>
      <c r="P490" s="41">
        <f t="shared" si="316"/>
        <v>0</v>
      </c>
      <c r="Q490" s="41">
        <f t="shared" si="316"/>
        <v>0</v>
      </c>
      <c r="R490" s="41">
        <f t="shared" si="316"/>
        <v>0</v>
      </c>
      <c r="S490" s="41">
        <f t="shared" si="316"/>
        <v>0</v>
      </c>
      <c r="T490" s="51">
        <f t="shared" si="316"/>
        <v>0</v>
      </c>
      <c r="U490" s="96">
        <f>LEFT(A490,FIND("年",A490)-1)+1911</f>
        <v>2012</v>
      </c>
      <c r="V490" s="1"/>
    </row>
    <row r="491" spans="1:24" ht="20.25" customHeight="1" hidden="1">
      <c r="A491" s="49" t="s">
        <v>302</v>
      </c>
      <c r="B491" s="21">
        <f>SUM(E491,G491)</f>
        <v>1</v>
      </c>
      <c r="C491" s="19">
        <f>SUM(F491,H491)</f>
        <v>1101</v>
      </c>
      <c r="D491" s="22" t="s">
        <v>14</v>
      </c>
      <c r="E491" s="18">
        <f>SUM(E492:E492)</f>
        <v>1</v>
      </c>
      <c r="F491" s="18">
        <f>SUM(F492:F492)</f>
        <v>1101</v>
      </c>
      <c r="G491" s="21" t="s">
        <v>14</v>
      </c>
      <c r="H491" s="24" t="s">
        <v>14</v>
      </c>
      <c r="I491" s="18">
        <f>SUM(I492:I492)</f>
        <v>1</v>
      </c>
      <c r="J491" s="18">
        <f>SUM(J492:J492)</f>
        <v>1101</v>
      </c>
      <c r="K491" s="18">
        <f>SUM(K492:K492)</f>
        <v>1</v>
      </c>
      <c r="L491" s="18">
        <f>SUM(L492:L492)</f>
        <v>1101</v>
      </c>
      <c r="M491" s="21" t="s">
        <v>14</v>
      </c>
      <c r="N491" s="24" t="s">
        <v>14</v>
      </c>
      <c r="O491" s="18">
        <f>SUM(O493:O808)</f>
        <v>0</v>
      </c>
      <c r="P491" s="18">
        <f>SUM(P493:P808)</f>
        <v>0</v>
      </c>
      <c r="Q491" s="18">
        <f>SUM(Q493:Q808)</f>
        <v>0</v>
      </c>
      <c r="R491" s="18">
        <f>SUM(R493:R808)</f>
        <v>0</v>
      </c>
      <c r="S491" s="21" t="s">
        <v>14</v>
      </c>
      <c r="T491" s="26" t="s">
        <v>14</v>
      </c>
      <c r="U491" s="97"/>
      <c r="V491" s="1"/>
      <c r="X491" s="2"/>
    </row>
    <row r="492" spans="1:24" ht="20.25" customHeight="1" hidden="1">
      <c r="A492" s="49" t="s">
        <v>194</v>
      </c>
      <c r="B492" s="21">
        <f>SUM(E492,G492)</f>
        <v>1</v>
      </c>
      <c r="C492" s="19">
        <f>SUM(F492,H492)</f>
        <v>1101</v>
      </c>
      <c r="D492" s="22" t="s">
        <v>14</v>
      </c>
      <c r="E492" s="21">
        <f>SUM(K492,Q492)</f>
        <v>1</v>
      </c>
      <c r="F492" s="21">
        <f>SUM(L492,R492)</f>
        <v>1101</v>
      </c>
      <c r="G492" s="21" t="s">
        <v>14</v>
      </c>
      <c r="H492" s="24" t="s">
        <v>14</v>
      </c>
      <c r="I492" s="18">
        <f>IF(SUM(K492,M492)=0,"－",SUM(K492,M492))</f>
        <v>1</v>
      </c>
      <c r="J492" s="22">
        <f>IF(SUM(L492,N492)=0,"－",SUM(L492,N492))</f>
        <v>1101</v>
      </c>
      <c r="K492" s="18">
        <v>1</v>
      </c>
      <c r="L492" s="18">
        <v>1101</v>
      </c>
      <c r="M492" s="21" t="s">
        <v>14</v>
      </c>
      <c r="N492" s="24" t="s">
        <v>14</v>
      </c>
      <c r="O492" s="18" t="str">
        <f>IF(SUM(Q492,S492)=0,"－",SUM(Q492,S492))</f>
        <v>－</v>
      </c>
      <c r="P492" s="18" t="str">
        <f>IF(SUM(R492,T492)=0,"－",SUM(R492,T492))</f>
        <v>－</v>
      </c>
      <c r="Q492" s="21" t="s">
        <v>14</v>
      </c>
      <c r="R492" s="22" t="s">
        <v>14</v>
      </c>
      <c r="S492" s="21" t="s">
        <v>14</v>
      </c>
      <c r="T492" s="26" t="s">
        <v>14</v>
      </c>
      <c r="U492" s="97"/>
      <c r="V492" s="1"/>
      <c r="X492" s="2"/>
    </row>
    <row r="493" spans="1:24" ht="20.25" customHeight="1" hidden="1">
      <c r="A493" s="49" t="s">
        <v>304</v>
      </c>
      <c r="B493" s="21">
        <f>SUM(B494:B499)</f>
        <v>7</v>
      </c>
      <c r="C493" s="18">
        <f>SUM(C494:C499)</f>
        <v>17378</v>
      </c>
      <c r="D493" s="22">
        <f>SUM(D494:D498)</f>
        <v>0</v>
      </c>
      <c r="E493" s="18">
        <f>SUM(E494:E499)</f>
        <v>7</v>
      </c>
      <c r="F493" s="18">
        <f>SUM(F494:F499)</f>
        <v>17378</v>
      </c>
      <c r="G493" s="21">
        <f>SUM(G494:G498)</f>
        <v>0</v>
      </c>
      <c r="H493" s="24">
        <f>SUM(H494:H498)</f>
        <v>0</v>
      </c>
      <c r="I493" s="18">
        <f>SUM(I494:I499)</f>
        <v>7</v>
      </c>
      <c r="J493" s="18">
        <f>SUM(J494:J499)</f>
        <v>17378</v>
      </c>
      <c r="K493" s="18">
        <f>SUM(K494:K499)</f>
        <v>7</v>
      </c>
      <c r="L493" s="18">
        <f>SUM(L494:L499)</f>
        <v>17378</v>
      </c>
      <c r="M493" s="21" t="s">
        <v>14</v>
      </c>
      <c r="N493" s="24" t="s">
        <v>14</v>
      </c>
      <c r="O493" s="18">
        <f>SUM(O495:O811)</f>
        <v>0</v>
      </c>
      <c r="P493" s="18">
        <f>SUM(P495:P811)</f>
        <v>0</v>
      </c>
      <c r="Q493" s="18">
        <f>SUM(Q495:Q811)</f>
        <v>0</v>
      </c>
      <c r="R493" s="18">
        <f>SUM(R495:R811)</f>
        <v>0</v>
      </c>
      <c r="S493" s="21" t="s">
        <v>14</v>
      </c>
      <c r="T493" s="26" t="s">
        <v>14</v>
      </c>
      <c r="U493" s="97"/>
      <c r="V493" s="1"/>
      <c r="X493" s="2"/>
    </row>
    <row r="494" spans="1:24" ht="20.25" customHeight="1" hidden="1">
      <c r="A494" s="49" t="s">
        <v>195</v>
      </c>
      <c r="B494" s="21">
        <f aca="true" t="shared" si="317" ref="B494:B503">SUM(E494,G494)</f>
        <v>1</v>
      </c>
      <c r="C494" s="19">
        <f aca="true" t="shared" si="318" ref="C494:C503">SUM(F494,H494)</f>
        <v>2566</v>
      </c>
      <c r="D494" s="22" t="s">
        <v>14</v>
      </c>
      <c r="E494" s="21">
        <f aca="true" t="shared" si="319" ref="E494:E499">SUM(K494,Q494)</f>
        <v>1</v>
      </c>
      <c r="F494" s="21">
        <f aca="true" t="shared" si="320" ref="F494:F499">SUM(L494,R494)</f>
        <v>2566</v>
      </c>
      <c r="G494" s="21" t="s">
        <v>14</v>
      </c>
      <c r="H494" s="24" t="s">
        <v>14</v>
      </c>
      <c r="I494" s="18">
        <f aca="true" t="shared" si="321" ref="I494:I499">IF(SUM(K494,M494)=0,"－",SUM(K494,M494))</f>
        <v>1</v>
      </c>
      <c r="J494" s="22">
        <f aca="true" t="shared" si="322" ref="J494:J499">IF(SUM(L494,N494)=0,"－",SUM(L494,N494))</f>
        <v>2566</v>
      </c>
      <c r="K494" s="18">
        <v>1</v>
      </c>
      <c r="L494" s="18">
        <v>2566</v>
      </c>
      <c r="M494" s="21" t="s">
        <v>14</v>
      </c>
      <c r="N494" s="24" t="s">
        <v>14</v>
      </c>
      <c r="O494" s="18" t="str">
        <f aca="true" t="shared" si="323" ref="O494:O499">IF(SUM(Q494,S494)=0,"－",SUM(Q494,S494))</f>
        <v>－</v>
      </c>
      <c r="P494" s="18" t="str">
        <f aca="true" t="shared" si="324" ref="P494:P499">IF(SUM(R494,T494)=0,"－",SUM(R494,T494))</f>
        <v>－</v>
      </c>
      <c r="Q494" s="21" t="s">
        <v>14</v>
      </c>
      <c r="R494" s="22" t="s">
        <v>14</v>
      </c>
      <c r="S494" s="21" t="s">
        <v>14</v>
      </c>
      <c r="T494" s="26" t="s">
        <v>14</v>
      </c>
      <c r="U494" s="97"/>
      <c r="V494" s="1"/>
      <c r="X494" s="2"/>
    </row>
    <row r="495" spans="1:24" ht="20.25" customHeight="1" hidden="1">
      <c r="A495" s="49" t="s">
        <v>196</v>
      </c>
      <c r="B495" s="21">
        <f t="shared" si="317"/>
        <v>2</v>
      </c>
      <c r="C495" s="19">
        <f t="shared" si="318"/>
        <v>4718</v>
      </c>
      <c r="D495" s="22" t="s">
        <v>14</v>
      </c>
      <c r="E495" s="21">
        <f t="shared" si="319"/>
        <v>2</v>
      </c>
      <c r="F495" s="21">
        <f t="shared" si="320"/>
        <v>4718</v>
      </c>
      <c r="G495" s="21" t="s">
        <v>14</v>
      </c>
      <c r="H495" s="24" t="s">
        <v>14</v>
      </c>
      <c r="I495" s="18">
        <f t="shared" si="321"/>
        <v>2</v>
      </c>
      <c r="J495" s="22">
        <f t="shared" si="322"/>
        <v>4718</v>
      </c>
      <c r="K495" s="18">
        <v>2</v>
      </c>
      <c r="L495" s="18">
        <f>3617+1101</f>
        <v>4718</v>
      </c>
      <c r="M495" s="21" t="s">
        <v>14</v>
      </c>
      <c r="N495" s="24" t="s">
        <v>14</v>
      </c>
      <c r="O495" s="18" t="str">
        <f t="shared" si="323"/>
        <v>－</v>
      </c>
      <c r="P495" s="18" t="str">
        <f t="shared" si="324"/>
        <v>－</v>
      </c>
      <c r="Q495" s="21" t="s">
        <v>14</v>
      </c>
      <c r="R495" s="22" t="s">
        <v>14</v>
      </c>
      <c r="S495" s="21" t="s">
        <v>14</v>
      </c>
      <c r="T495" s="26" t="s">
        <v>14</v>
      </c>
      <c r="U495" s="97"/>
      <c r="V495" s="1"/>
      <c r="X495" s="2"/>
    </row>
    <row r="496" spans="1:24" ht="20.25" customHeight="1" hidden="1">
      <c r="A496" s="49" t="s">
        <v>197</v>
      </c>
      <c r="B496" s="21">
        <f t="shared" si="317"/>
        <v>1</v>
      </c>
      <c r="C496" s="19">
        <f t="shared" si="318"/>
        <v>1956</v>
      </c>
      <c r="D496" s="22" t="s">
        <v>14</v>
      </c>
      <c r="E496" s="21">
        <f t="shared" si="319"/>
        <v>1</v>
      </c>
      <c r="F496" s="21">
        <f t="shared" si="320"/>
        <v>1956</v>
      </c>
      <c r="G496" s="21" t="s">
        <v>14</v>
      </c>
      <c r="H496" s="24" t="s">
        <v>14</v>
      </c>
      <c r="I496" s="18">
        <f t="shared" si="321"/>
        <v>1</v>
      </c>
      <c r="J496" s="22">
        <f t="shared" si="322"/>
        <v>1956</v>
      </c>
      <c r="K496" s="18">
        <v>1</v>
      </c>
      <c r="L496" s="18">
        <f>1956</f>
        <v>1956</v>
      </c>
      <c r="M496" s="21" t="s">
        <v>14</v>
      </c>
      <c r="N496" s="24" t="s">
        <v>14</v>
      </c>
      <c r="O496" s="18" t="str">
        <f t="shared" si="323"/>
        <v>－</v>
      </c>
      <c r="P496" s="18" t="str">
        <f t="shared" si="324"/>
        <v>－</v>
      </c>
      <c r="Q496" s="21" t="s">
        <v>14</v>
      </c>
      <c r="R496" s="22" t="s">
        <v>14</v>
      </c>
      <c r="S496" s="21" t="s">
        <v>14</v>
      </c>
      <c r="T496" s="26" t="s">
        <v>14</v>
      </c>
      <c r="U496" s="97"/>
      <c r="V496" s="1"/>
      <c r="X496" s="2"/>
    </row>
    <row r="497" spans="1:24" ht="20.25" customHeight="1" hidden="1">
      <c r="A497" s="49" t="s">
        <v>198</v>
      </c>
      <c r="B497" s="21">
        <f t="shared" si="317"/>
        <v>1</v>
      </c>
      <c r="C497" s="19">
        <f t="shared" si="318"/>
        <v>2261</v>
      </c>
      <c r="D497" s="22" t="s">
        <v>14</v>
      </c>
      <c r="E497" s="21">
        <f t="shared" si="319"/>
        <v>1</v>
      </c>
      <c r="F497" s="21">
        <f t="shared" si="320"/>
        <v>2261</v>
      </c>
      <c r="G497" s="21" t="s">
        <v>14</v>
      </c>
      <c r="H497" s="24" t="s">
        <v>14</v>
      </c>
      <c r="I497" s="18">
        <f t="shared" si="321"/>
        <v>1</v>
      </c>
      <c r="J497" s="22">
        <f t="shared" si="322"/>
        <v>2261</v>
      </c>
      <c r="K497" s="18">
        <v>1</v>
      </c>
      <c r="L497" s="18">
        <f>2261</f>
        <v>2261</v>
      </c>
      <c r="M497" s="21" t="s">
        <v>14</v>
      </c>
      <c r="N497" s="24" t="s">
        <v>14</v>
      </c>
      <c r="O497" s="18" t="str">
        <f t="shared" si="323"/>
        <v>－</v>
      </c>
      <c r="P497" s="18" t="str">
        <f t="shared" si="324"/>
        <v>－</v>
      </c>
      <c r="Q497" s="21" t="s">
        <v>14</v>
      </c>
      <c r="R497" s="22" t="s">
        <v>14</v>
      </c>
      <c r="S497" s="21" t="s">
        <v>14</v>
      </c>
      <c r="T497" s="26" t="s">
        <v>14</v>
      </c>
      <c r="U497" s="97"/>
      <c r="V497" s="1"/>
      <c r="X497" s="2"/>
    </row>
    <row r="498" spans="1:24" ht="20.25" customHeight="1" hidden="1">
      <c r="A498" s="49" t="s">
        <v>199</v>
      </c>
      <c r="B498" s="21">
        <f t="shared" si="317"/>
        <v>1</v>
      </c>
      <c r="C498" s="19">
        <f t="shared" si="318"/>
        <v>3216</v>
      </c>
      <c r="D498" s="22" t="s">
        <v>14</v>
      </c>
      <c r="E498" s="21">
        <f t="shared" si="319"/>
        <v>1</v>
      </c>
      <c r="F498" s="21">
        <f t="shared" si="320"/>
        <v>3216</v>
      </c>
      <c r="G498" s="21" t="s">
        <v>14</v>
      </c>
      <c r="H498" s="24" t="s">
        <v>14</v>
      </c>
      <c r="I498" s="18">
        <f t="shared" si="321"/>
        <v>1</v>
      </c>
      <c r="J498" s="22">
        <f t="shared" si="322"/>
        <v>3216</v>
      </c>
      <c r="K498" s="18">
        <v>1</v>
      </c>
      <c r="L498" s="18">
        <v>3216</v>
      </c>
      <c r="M498" s="21" t="s">
        <v>14</v>
      </c>
      <c r="N498" s="24" t="s">
        <v>14</v>
      </c>
      <c r="O498" s="18" t="str">
        <f t="shared" si="323"/>
        <v>－</v>
      </c>
      <c r="P498" s="18" t="str">
        <f t="shared" si="324"/>
        <v>－</v>
      </c>
      <c r="Q498" s="21" t="s">
        <v>14</v>
      </c>
      <c r="R498" s="22" t="s">
        <v>14</v>
      </c>
      <c r="S498" s="21" t="s">
        <v>14</v>
      </c>
      <c r="T498" s="26" t="s">
        <v>14</v>
      </c>
      <c r="U498" s="97"/>
      <c r="V498" s="1"/>
      <c r="X498" s="2"/>
    </row>
    <row r="499" spans="1:24" ht="20.25" customHeight="1" hidden="1">
      <c r="A499" s="49" t="s">
        <v>200</v>
      </c>
      <c r="B499" s="21">
        <f t="shared" si="317"/>
        <v>1</v>
      </c>
      <c r="C499" s="19">
        <f t="shared" si="318"/>
        <v>2661</v>
      </c>
      <c r="D499" s="22" t="s">
        <v>14</v>
      </c>
      <c r="E499" s="21">
        <f t="shared" si="319"/>
        <v>1</v>
      </c>
      <c r="F499" s="21">
        <f t="shared" si="320"/>
        <v>2661</v>
      </c>
      <c r="G499" s="21" t="s">
        <v>14</v>
      </c>
      <c r="H499" s="24" t="s">
        <v>14</v>
      </c>
      <c r="I499" s="18">
        <f t="shared" si="321"/>
        <v>1</v>
      </c>
      <c r="J499" s="22">
        <f t="shared" si="322"/>
        <v>2661</v>
      </c>
      <c r="K499" s="18">
        <v>1</v>
      </c>
      <c r="L499" s="18">
        <v>2661</v>
      </c>
      <c r="M499" s="21" t="s">
        <v>14</v>
      </c>
      <c r="N499" s="24" t="s">
        <v>14</v>
      </c>
      <c r="O499" s="18" t="str">
        <f t="shared" si="323"/>
        <v>－</v>
      </c>
      <c r="P499" s="18" t="str">
        <f t="shared" si="324"/>
        <v>－</v>
      </c>
      <c r="Q499" s="21" t="s">
        <v>14</v>
      </c>
      <c r="R499" s="22" t="s">
        <v>14</v>
      </c>
      <c r="S499" s="21" t="s">
        <v>14</v>
      </c>
      <c r="T499" s="26" t="s">
        <v>14</v>
      </c>
      <c r="U499" s="97"/>
      <c r="V499" s="1"/>
      <c r="X499" s="2"/>
    </row>
    <row r="500" spans="1:24" ht="20.25" customHeight="1" hidden="1">
      <c r="A500" s="49" t="s">
        <v>315</v>
      </c>
      <c r="B500" s="21">
        <f t="shared" si="317"/>
        <v>1</v>
      </c>
      <c r="C500" s="19">
        <f t="shared" si="318"/>
        <v>1101</v>
      </c>
      <c r="D500" s="22" t="s">
        <v>14</v>
      </c>
      <c r="E500" s="18">
        <f>SUM(E501:E501)</f>
        <v>1</v>
      </c>
      <c r="F500" s="18">
        <f>SUM(F501:F501)</f>
        <v>1101</v>
      </c>
      <c r="G500" s="21" t="s">
        <v>14</v>
      </c>
      <c r="H500" s="24" t="s">
        <v>14</v>
      </c>
      <c r="I500" s="18">
        <f>SUM(I501:I501)</f>
        <v>1</v>
      </c>
      <c r="J500" s="18">
        <f>SUM(J501:J501)</f>
        <v>1101</v>
      </c>
      <c r="K500" s="18">
        <f>SUM(K501:K501)</f>
        <v>1</v>
      </c>
      <c r="L500" s="18">
        <f>SUM(L501:L501)</f>
        <v>1101</v>
      </c>
      <c r="M500" s="21" t="s">
        <v>14</v>
      </c>
      <c r="N500" s="24" t="s">
        <v>14</v>
      </c>
      <c r="O500" s="18">
        <f>SUM(O501:O818)</f>
        <v>0</v>
      </c>
      <c r="P500" s="18">
        <f>SUM(P501:P818)</f>
        <v>0</v>
      </c>
      <c r="Q500" s="18">
        <f>SUM(Q501:Q818)</f>
        <v>0</v>
      </c>
      <c r="R500" s="18">
        <f>SUM(R501:R818)</f>
        <v>0</v>
      </c>
      <c r="S500" s="21" t="s">
        <v>14</v>
      </c>
      <c r="T500" s="26" t="s">
        <v>14</v>
      </c>
      <c r="U500" s="97"/>
      <c r="V500" s="1"/>
      <c r="X500" s="2"/>
    </row>
    <row r="501" spans="1:24" ht="20.25" customHeight="1" hidden="1">
      <c r="A501" s="49" t="s">
        <v>171</v>
      </c>
      <c r="B501" s="21">
        <f t="shared" si="317"/>
        <v>1</v>
      </c>
      <c r="C501" s="19">
        <f t="shared" si="318"/>
        <v>1101</v>
      </c>
      <c r="D501" s="22" t="s">
        <v>14</v>
      </c>
      <c r="E501" s="21">
        <f>SUM(K501,Q501)</f>
        <v>1</v>
      </c>
      <c r="F501" s="21">
        <f>SUM(L501,R501)</f>
        <v>1101</v>
      </c>
      <c r="G501" s="21" t="s">
        <v>14</v>
      </c>
      <c r="H501" s="24" t="s">
        <v>14</v>
      </c>
      <c r="I501" s="18">
        <f>IF(SUM(K501,M501)=0,"－",SUM(K501,M501))</f>
        <v>1</v>
      </c>
      <c r="J501" s="22">
        <f>IF(SUM(L501,N501)=0,"－",SUM(L501,N501))</f>
        <v>1101</v>
      </c>
      <c r="K501" s="18">
        <v>1</v>
      </c>
      <c r="L501" s="18">
        <v>1101</v>
      </c>
      <c r="M501" s="21" t="s">
        <v>14</v>
      </c>
      <c r="N501" s="24" t="s">
        <v>14</v>
      </c>
      <c r="O501" s="18" t="str">
        <f>IF(SUM(Q501,S501)=0,"－",SUM(Q501,S501))</f>
        <v>－</v>
      </c>
      <c r="P501" s="18" t="str">
        <f>IF(SUM(R501,T501)=0,"－",SUM(R501,T501))</f>
        <v>－</v>
      </c>
      <c r="Q501" s="21" t="s">
        <v>14</v>
      </c>
      <c r="R501" s="22" t="s">
        <v>14</v>
      </c>
      <c r="S501" s="21" t="s">
        <v>14</v>
      </c>
      <c r="T501" s="26" t="s">
        <v>14</v>
      </c>
      <c r="U501" s="97"/>
      <c r="V501" s="1"/>
      <c r="X501" s="2"/>
    </row>
    <row r="502" spans="1:24" ht="20.25" customHeight="1" hidden="1">
      <c r="A502" s="49" t="s">
        <v>16</v>
      </c>
      <c r="B502" s="21">
        <f t="shared" si="317"/>
        <v>1</v>
      </c>
      <c r="C502" s="19">
        <f t="shared" si="318"/>
        <v>1101</v>
      </c>
      <c r="D502" s="22" t="s">
        <v>14</v>
      </c>
      <c r="E502" s="18">
        <f>SUM(E503:E503)</f>
        <v>1</v>
      </c>
      <c r="F502" s="18">
        <f>SUM(F503:F503)</f>
        <v>1101</v>
      </c>
      <c r="G502" s="21" t="s">
        <v>14</v>
      </c>
      <c r="H502" s="24" t="s">
        <v>14</v>
      </c>
      <c r="I502" s="18">
        <f>SUM(I503:I503)</f>
        <v>1</v>
      </c>
      <c r="J502" s="18">
        <f>SUM(J503:J503)</f>
        <v>1101</v>
      </c>
      <c r="K502" s="18">
        <f>SUM(K503:K503)</f>
        <v>1</v>
      </c>
      <c r="L502" s="18">
        <f>SUM(L503:L503)</f>
        <v>1101</v>
      </c>
      <c r="M502" s="21" t="s">
        <v>14</v>
      </c>
      <c r="N502" s="24" t="s">
        <v>14</v>
      </c>
      <c r="O502" s="18">
        <f>SUM(O503:O821)</f>
        <v>0</v>
      </c>
      <c r="P502" s="18">
        <f>SUM(P503:P821)</f>
        <v>0</v>
      </c>
      <c r="Q502" s="18">
        <f>SUM(Q503:Q821)</f>
        <v>0</v>
      </c>
      <c r="R502" s="18">
        <f>SUM(R503:R821)</f>
        <v>0</v>
      </c>
      <c r="S502" s="21" t="s">
        <v>14</v>
      </c>
      <c r="T502" s="26" t="s">
        <v>14</v>
      </c>
      <c r="U502" s="97"/>
      <c r="V502" s="1"/>
      <c r="X502" s="2"/>
    </row>
    <row r="503" spans="1:24" ht="20.25" customHeight="1" hidden="1">
      <c r="A503" s="49" t="s">
        <v>201</v>
      </c>
      <c r="B503" s="21">
        <f t="shared" si="317"/>
        <v>1</v>
      </c>
      <c r="C503" s="19">
        <f t="shared" si="318"/>
        <v>1101</v>
      </c>
      <c r="D503" s="22" t="s">
        <v>14</v>
      </c>
      <c r="E503" s="21">
        <f>SUM(K503,Q503)</f>
        <v>1</v>
      </c>
      <c r="F503" s="21">
        <f>SUM(L503,R503)</f>
        <v>1101</v>
      </c>
      <c r="G503" s="21" t="s">
        <v>14</v>
      </c>
      <c r="H503" s="24" t="s">
        <v>14</v>
      </c>
      <c r="I503" s="18">
        <f>IF(SUM(K503,M503)=0,"－",SUM(K503,M503))</f>
        <v>1</v>
      </c>
      <c r="J503" s="22">
        <f>IF(SUM(L503,N503)=0,"－",SUM(L503,N503))</f>
        <v>1101</v>
      </c>
      <c r="K503" s="18">
        <v>1</v>
      </c>
      <c r="L503" s="18">
        <v>1101</v>
      </c>
      <c r="M503" s="21" t="s">
        <v>14</v>
      </c>
      <c r="N503" s="24" t="s">
        <v>14</v>
      </c>
      <c r="O503" s="18" t="str">
        <f>IF(SUM(Q503,S503)=0,"－",SUM(Q503,S503))</f>
        <v>－</v>
      </c>
      <c r="P503" s="18" t="str">
        <f>IF(SUM(R503,T503)=0,"－",SUM(R503,T503))</f>
        <v>－</v>
      </c>
      <c r="Q503" s="21" t="s">
        <v>14</v>
      </c>
      <c r="R503" s="22" t="s">
        <v>14</v>
      </c>
      <c r="S503" s="21" t="s">
        <v>14</v>
      </c>
      <c r="T503" s="26" t="s">
        <v>14</v>
      </c>
      <c r="U503" s="97"/>
      <c r="V503" s="1"/>
      <c r="X503" s="2"/>
    </row>
    <row r="504" spans="1:24" ht="20.25" customHeight="1" hidden="1">
      <c r="A504" s="49" t="s">
        <v>323</v>
      </c>
      <c r="B504" s="21">
        <f>SUM(B505:B510)</f>
        <v>7</v>
      </c>
      <c r="C504" s="18">
        <f>SUM(C505:C510)</f>
        <v>17379</v>
      </c>
      <c r="D504" s="22" t="s">
        <v>14</v>
      </c>
      <c r="E504" s="18">
        <f>SUM(E505:E510)</f>
        <v>7</v>
      </c>
      <c r="F504" s="18">
        <f>SUM(F505:F510)</f>
        <v>17379</v>
      </c>
      <c r="G504" s="21" t="s">
        <v>14</v>
      </c>
      <c r="H504" s="24" t="s">
        <v>14</v>
      </c>
      <c r="I504" s="18">
        <f>SUM(I505:I510)</f>
        <v>7</v>
      </c>
      <c r="J504" s="18">
        <f>SUM(J505:J510)</f>
        <v>17379</v>
      </c>
      <c r="K504" s="18">
        <f>SUM(K505:K510)</f>
        <v>7</v>
      </c>
      <c r="L504" s="18">
        <f>SUM(L505:L510)</f>
        <v>17379</v>
      </c>
      <c r="M504" s="21" t="s">
        <v>14</v>
      </c>
      <c r="N504" s="24" t="s">
        <v>14</v>
      </c>
      <c r="O504" s="18">
        <f>SUM(O506:O824)</f>
        <v>0</v>
      </c>
      <c r="P504" s="18">
        <f>SUM(P506:P824)</f>
        <v>0</v>
      </c>
      <c r="Q504" s="18">
        <f>SUM(Q506:Q824)</f>
        <v>0</v>
      </c>
      <c r="R504" s="18">
        <f>SUM(R506:R824)</f>
        <v>0</v>
      </c>
      <c r="S504" s="21" t="s">
        <v>14</v>
      </c>
      <c r="T504" s="26" t="s">
        <v>14</v>
      </c>
      <c r="U504" s="97"/>
      <c r="V504" s="1"/>
      <c r="X504" s="2"/>
    </row>
    <row r="505" spans="1:24" ht="20.25" customHeight="1" hidden="1">
      <c r="A505" s="49" t="s">
        <v>202</v>
      </c>
      <c r="B505" s="21">
        <f aca="true" t="shared" si="325" ref="B505:B512">SUM(E505,G505)</f>
        <v>1</v>
      </c>
      <c r="C505" s="19">
        <f aca="true" t="shared" si="326" ref="C505:C512">SUM(F505,H505)</f>
        <v>2566</v>
      </c>
      <c r="D505" s="22" t="s">
        <v>14</v>
      </c>
      <c r="E505" s="21">
        <f aca="true" t="shared" si="327" ref="E505:E510">SUM(K505,Q505)</f>
        <v>1</v>
      </c>
      <c r="F505" s="21">
        <f aca="true" t="shared" si="328" ref="F505:F510">SUM(L505,R505)</f>
        <v>2566</v>
      </c>
      <c r="G505" s="21" t="s">
        <v>14</v>
      </c>
      <c r="H505" s="24" t="s">
        <v>14</v>
      </c>
      <c r="I505" s="18">
        <f aca="true" t="shared" si="329" ref="I505:I510">IF(SUM(K505,M505)=0,"－",SUM(K505,M505))</f>
        <v>1</v>
      </c>
      <c r="J505" s="22">
        <f aca="true" t="shared" si="330" ref="J505:J510">IF(SUM(L505,N505)=0,"－",SUM(L505,N505))</f>
        <v>2566</v>
      </c>
      <c r="K505" s="18">
        <v>1</v>
      </c>
      <c r="L505" s="18">
        <v>2566</v>
      </c>
      <c r="M505" s="21" t="s">
        <v>14</v>
      </c>
      <c r="N505" s="24" t="s">
        <v>14</v>
      </c>
      <c r="O505" s="18" t="str">
        <f aca="true" t="shared" si="331" ref="O505:O510">IF(SUM(Q505,S505)=0,"－",SUM(Q505,S505))</f>
        <v>－</v>
      </c>
      <c r="P505" s="18" t="str">
        <f aca="true" t="shared" si="332" ref="P505:P510">IF(SUM(R505,T505)=0,"－",SUM(R505,T505))</f>
        <v>－</v>
      </c>
      <c r="Q505" s="21" t="s">
        <v>14</v>
      </c>
      <c r="R505" s="22" t="s">
        <v>14</v>
      </c>
      <c r="S505" s="21" t="s">
        <v>14</v>
      </c>
      <c r="T505" s="26" t="s">
        <v>14</v>
      </c>
      <c r="U505" s="97"/>
      <c r="V505" s="1"/>
      <c r="X505" s="2"/>
    </row>
    <row r="506" spans="1:24" ht="20.25" customHeight="1" hidden="1">
      <c r="A506" s="49" t="s">
        <v>203</v>
      </c>
      <c r="B506" s="21">
        <f t="shared" si="325"/>
        <v>2</v>
      </c>
      <c r="C506" s="19">
        <f t="shared" si="326"/>
        <v>4719</v>
      </c>
      <c r="D506" s="22" t="s">
        <v>14</v>
      </c>
      <c r="E506" s="21">
        <f t="shared" si="327"/>
        <v>2</v>
      </c>
      <c r="F506" s="21">
        <f t="shared" si="328"/>
        <v>4719</v>
      </c>
      <c r="G506" s="21" t="s">
        <v>14</v>
      </c>
      <c r="H506" s="24" t="s">
        <v>14</v>
      </c>
      <c r="I506" s="18">
        <f t="shared" si="329"/>
        <v>2</v>
      </c>
      <c r="J506" s="22">
        <f t="shared" si="330"/>
        <v>4719</v>
      </c>
      <c r="K506" s="18">
        <v>2</v>
      </c>
      <c r="L506" s="18">
        <f>3618+1101</f>
        <v>4719</v>
      </c>
      <c r="M506" s="21" t="s">
        <v>14</v>
      </c>
      <c r="N506" s="24" t="s">
        <v>14</v>
      </c>
      <c r="O506" s="18" t="str">
        <f t="shared" si="331"/>
        <v>－</v>
      </c>
      <c r="P506" s="18" t="str">
        <f t="shared" si="332"/>
        <v>－</v>
      </c>
      <c r="Q506" s="21" t="s">
        <v>14</v>
      </c>
      <c r="R506" s="22" t="s">
        <v>14</v>
      </c>
      <c r="S506" s="21" t="s">
        <v>14</v>
      </c>
      <c r="T506" s="26" t="s">
        <v>14</v>
      </c>
      <c r="U506" s="97"/>
      <c r="V506" s="1"/>
      <c r="X506" s="2"/>
    </row>
    <row r="507" spans="1:24" ht="20.25" customHeight="1" hidden="1">
      <c r="A507" s="49" t="s">
        <v>204</v>
      </c>
      <c r="B507" s="21">
        <f t="shared" si="325"/>
        <v>1</v>
      </c>
      <c r="C507" s="19">
        <f t="shared" si="326"/>
        <v>1956</v>
      </c>
      <c r="D507" s="22" t="s">
        <v>14</v>
      </c>
      <c r="E507" s="21">
        <f t="shared" si="327"/>
        <v>1</v>
      </c>
      <c r="F507" s="21">
        <f t="shared" si="328"/>
        <v>1956</v>
      </c>
      <c r="G507" s="21" t="s">
        <v>14</v>
      </c>
      <c r="H507" s="24" t="s">
        <v>14</v>
      </c>
      <c r="I507" s="18">
        <f t="shared" si="329"/>
        <v>1</v>
      </c>
      <c r="J507" s="22">
        <f t="shared" si="330"/>
        <v>1956</v>
      </c>
      <c r="K507" s="18">
        <v>1</v>
      </c>
      <c r="L507" s="18">
        <v>1956</v>
      </c>
      <c r="M507" s="21" t="s">
        <v>14</v>
      </c>
      <c r="N507" s="24" t="s">
        <v>14</v>
      </c>
      <c r="O507" s="18" t="str">
        <f t="shared" si="331"/>
        <v>－</v>
      </c>
      <c r="P507" s="18" t="str">
        <f t="shared" si="332"/>
        <v>－</v>
      </c>
      <c r="Q507" s="21" t="s">
        <v>14</v>
      </c>
      <c r="R507" s="22" t="s">
        <v>14</v>
      </c>
      <c r="S507" s="21" t="s">
        <v>14</v>
      </c>
      <c r="T507" s="26" t="s">
        <v>14</v>
      </c>
      <c r="U507" s="97"/>
      <c r="V507" s="1"/>
      <c r="X507" s="2"/>
    </row>
    <row r="508" spans="1:24" ht="20.25" customHeight="1" hidden="1">
      <c r="A508" s="49" t="s">
        <v>205</v>
      </c>
      <c r="B508" s="21">
        <f t="shared" si="325"/>
        <v>1</v>
      </c>
      <c r="C508" s="19">
        <f t="shared" si="326"/>
        <v>2261</v>
      </c>
      <c r="D508" s="22" t="s">
        <v>14</v>
      </c>
      <c r="E508" s="21">
        <f t="shared" si="327"/>
        <v>1</v>
      </c>
      <c r="F508" s="21">
        <f t="shared" si="328"/>
        <v>2261</v>
      </c>
      <c r="G508" s="21" t="s">
        <v>14</v>
      </c>
      <c r="H508" s="24" t="s">
        <v>14</v>
      </c>
      <c r="I508" s="18">
        <f t="shared" si="329"/>
        <v>1</v>
      </c>
      <c r="J508" s="22">
        <f t="shared" si="330"/>
        <v>2261</v>
      </c>
      <c r="K508" s="18">
        <v>1</v>
      </c>
      <c r="L508" s="18">
        <v>2261</v>
      </c>
      <c r="M508" s="21" t="s">
        <v>14</v>
      </c>
      <c r="N508" s="24" t="s">
        <v>14</v>
      </c>
      <c r="O508" s="18" t="str">
        <f t="shared" si="331"/>
        <v>－</v>
      </c>
      <c r="P508" s="18" t="str">
        <f t="shared" si="332"/>
        <v>－</v>
      </c>
      <c r="Q508" s="21" t="s">
        <v>14</v>
      </c>
      <c r="R508" s="22" t="s">
        <v>14</v>
      </c>
      <c r="S508" s="21" t="s">
        <v>14</v>
      </c>
      <c r="T508" s="26" t="s">
        <v>14</v>
      </c>
      <c r="U508" s="97"/>
      <c r="V508" s="1"/>
      <c r="X508" s="2"/>
    </row>
    <row r="509" spans="1:24" ht="20.25" customHeight="1" hidden="1">
      <c r="A509" s="49" t="s">
        <v>206</v>
      </c>
      <c r="B509" s="21">
        <f>SUM(E509,G509)</f>
        <v>1</v>
      </c>
      <c r="C509" s="19">
        <f>SUM(F509,H509)</f>
        <v>3216</v>
      </c>
      <c r="D509" s="22" t="s">
        <v>14</v>
      </c>
      <c r="E509" s="21">
        <f>SUM(K509,Q509)</f>
        <v>1</v>
      </c>
      <c r="F509" s="21">
        <f>SUM(L509,R509)</f>
        <v>3216</v>
      </c>
      <c r="G509" s="21" t="s">
        <v>14</v>
      </c>
      <c r="H509" s="24" t="s">
        <v>14</v>
      </c>
      <c r="I509" s="18">
        <f>IF(SUM(K509,M509)=0,"－",SUM(K509,M509))</f>
        <v>1</v>
      </c>
      <c r="J509" s="22">
        <f>IF(SUM(L509,N509)=0,"－",SUM(L509,N509))</f>
        <v>3216</v>
      </c>
      <c r="K509" s="18">
        <v>1</v>
      </c>
      <c r="L509" s="18">
        <v>3216</v>
      </c>
      <c r="M509" s="21" t="s">
        <v>14</v>
      </c>
      <c r="N509" s="24" t="s">
        <v>14</v>
      </c>
      <c r="O509" s="18" t="str">
        <f>IF(SUM(Q509,S509)=0,"－",SUM(Q509,S509))</f>
        <v>－</v>
      </c>
      <c r="P509" s="18" t="str">
        <f>IF(SUM(R509,T509)=0,"－",SUM(R509,T509))</f>
        <v>－</v>
      </c>
      <c r="Q509" s="21" t="s">
        <v>14</v>
      </c>
      <c r="R509" s="22" t="s">
        <v>14</v>
      </c>
      <c r="S509" s="21" t="s">
        <v>14</v>
      </c>
      <c r="T509" s="26" t="s">
        <v>14</v>
      </c>
      <c r="U509" s="97"/>
      <c r="V509" s="1"/>
      <c r="X509" s="2"/>
    </row>
    <row r="510" spans="1:24" ht="20.25" customHeight="1" hidden="1">
      <c r="A510" s="49" t="s">
        <v>207</v>
      </c>
      <c r="B510" s="21">
        <f t="shared" si="325"/>
        <v>1</v>
      </c>
      <c r="C510" s="19">
        <f t="shared" si="326"/>
        <v>2661</v>
      </c>
      <c r="D510" s="22" t="s">
        <v>14</v>
      </c>
      <c r="E510" s="21">
        <f t="shared" si="327"/>
        <v>1</v>
      </c>
      <c r="F510" s="21">
        <f t="shared" si="328"/>
        <v>2661</v>
      </c>
      <c r="G510" s="21" t="s">
        <v>14</v>
      </c>
      <c r="H510" s="24" t="s">
        <v>14</v>
      </c>
      <c r="I510" s="18">
        <f t="shared" si="329"/>
        <v>1</v>
      </c>
      <c r="J510" s="22">
        <f t="shared" si="330"/>
        <v>2661</v>
      </c>
      <c r="K510" s="18">
        <v>1</v>
      </c>
      <c r="L510" s="18">
        <v>2661</v>
      </c>
      <c r="M510" s="21" t="s">
        <v>14</v>
      </c>
      <c r="N510" s="24" t="s">
        <v>14</v>
      </c>
      <c r="O510" s="18" t="str">
        <f t="shared" si="331"/>
        <v>－</v>
      </c>
      <c r="P510" s="18" t="str">
        <f t="shared" si="332"/>
        <v>－</v>
      </c>
      <c r="Q510" s="21" t="s">
        <v>14</v>
      </c>
      <c r="R510" s="22" t="s">
        <v>14</v>
      </c>
      <c r="S510" s="21" t="s">
        <v>14</v>
      </c>
      <c r="T510" s="26" t="s">
        <v>14</v>
      </c>
      <c r="U510" s="97"/>
      <c r="V510" s="1"/>
      <c r="X510" s="2"/>
    </row>
    <row r="511" spans="1:24" ht="20.25" customHeight="1" hidden="1">
      <c r="A511" s="49" t="s">
        <v>330</v>
      </c>
      <c r="B511" s="21">
        <f t="shared" si="325"/>
        <v>1</v>
      </c>
      <c r="C511" s="19">
        <f t="shared" si="326"/>
        <v>1101</v>
      </c>
      <c r="D511" s="22" t="s">
        <v>14</v>
      </c>
      <c r="E511" s="18">
        <f>SUM(E512:E512)</f>
        <v>1</v>
      </c>
      <c r="F511" s="18">
        <f>SUM(F512:F512)</f>
        <v>1101</v>
      </c>
      <c r="G511" s="21" t="s">
        <v>14</v>
      </c>
      <c r="H511" s="24" t="s">
        <v>14</v>
      </c>
      <c r="I511" s="18">
        <f>SUM(I512:I512)</f>
        <v>1</v>
      </c>
      <c r="J511" s="18">
        <f>SUM(J512:J512)</f>
        <v>1101</v>
      </c>
      <c r="K511" s="18">
        <f>SUM(K512:K512)</f>
        <v>1</v>
      </c>
      <c r="L511" s="18">
        <f>SUM(L512:L512)</f>
        <v>1101</v>
      </c>
      <c r="M511" s="21" t="s">
        <v>14</v>
      </c>
      <c r="N511" s="24" t="s">
        <v>14</v>
      </c>
      <c r="O511" s="18">
        <f>SUM(O512:O830)</f>
        <v>0</v>
      </c>
      <c r="P511" s="18">
        <f>SUM(P512:P830)</f>
        <v>0</v>
      </c>
      <c r="Q511" s="18">
        <f>SUM(Q512:Q830)</f>
        <v>0</v>
      </c>
      <c r="R511" s="18">
        <f>SUM(R512:R830)</f>
        <v>0</v>
      </c>
      <c r="S511" s="21" t="s">
        <v>14</v>
      </c>
      <c r="T511" s="26" t="s">
        <v>14</v>
      </c>
      <c r="U511" s="97"/>
      <c r="V511" s="1"/>
      <c r="X511" s="2"/>
    </row>
    <row r="512" spans="1:24" ht="20.25" customHeight="1" hidden="1">
      <c r="A512" s="49" t="s">
        <v>180</v>
      </c>
      <c r="B512" s="21">
        <f t="shared" si="325"/>
        <v>1</v>
      </c>
      <c r="C512" s="19">
        <f t="shared" si="326"/>
        <v>1101</v>
      </c>
      <c r="D512" s="22" t="s">
        <v>14</v>
      </c>
      <c r="E512" s="21">
        <f>SUM(K512,Q512)</f>
        <v>1</v>
      </c>
      <c r="F512" s="21">
        <f>SUM(L512,R512)</f>
        <v>1101</v>
      </c>
      <c r="G512" s="21" t="s">
        <v>14</v>
      </c>
      <c r="H512" s="24" t="s">
        <v>14</v>
      </c>
      <c r="I512" s="18">
        <f>IF(SUM(K512,M512)=0,"－",SUM(K512,M512))</f>
        <v>1</v>
      </c>
      <c r="J512" s="22">
        <f>IF(SUM(L512,N512)=0,"－",SUM(L512,N512))</f>
        <v>1101</v>
      </c>
      <c r="K512" s="18">
        <v>1</v>
      </c>
      <c r="L512" s="18">
        <v>1101</v>
      </c>
      <c r="M512" s="21" t="s">
        <v>14</v>
      </c>
      <c r="N512" s="24" t="s">
        <v>14</v>
      </c>
      <c r="O512" s="18" t="str">
        <f>IF(SUM(Q512,S512)=0,"－",SUM(Q512,S512))</f>
        <v>－</v>
      </c>
      <c r="P512" s="18" t="str">
        <f>IF(SUM(R512,T512)=0,"－",SUM(R512,T512))</f>
        <v>－</v>
      </c>
      <c r="Q512" s="21" t="s">
        <v>14</v>
      </c>
      <c r="R512" s="22" t="s">
        <v>14</v>
      </c>
      <c r="S512" s="21" t="s">
        <v>14</v>
      </c>
      <c r="T512" s="26" t="s">
        <v>14</v>
      </c>
      <c r="U512" s="97"/>
      <c r="V512" s="1"/>
      <c r="X512" s="2"/>
    </row>
    <row r="513" spans="1:24" ht="20.25" customHeight="1" hidden="1">
      <c r="A513" s="49" t="s">
        <v>336</v>
      </c>
      <c r="B513" s="21">
        <f>SUM(E513,G513)</f>
        <v>1</v>
      </c>
      <c r="C513" s="19">
        <f>SUM(F513,H513)</f>
        <v>1101</v>
      </c>
      <c r="D513" s="22" t="s">
        <v>14</v>
      </c>
      <c r="E513" s="18">
        <f>SUM(E514:E514)</f>
        <v>1</v>
      </c>
      <c r="F513" s="18">
        <f>SUM(F514:F514)</f>
        <v>1101</v>
      </c>
      <c r="G513" s="21" t="s">
        <v>14</v>
      </c>
      <c r="H513" s="24" t="s">
        <v>14</v>
      </c>
      <c r="I513" s="18">
        <f>SUM(I514:I514)</f>
        <v>1</v>
      </c>
      <c r="J513" s="18">
        <f>SUM(J514:J514)</f>
        <v>1101</v>
      </c>
      <c r="K513" s="18">
        <f>SUM(K514:K514)</f>
        <v>1</v>
      </c>
      <c r="L513" s="18">
        <f>SUM(L514:L514)</f>
        <v>1101</v>
      </c>
      <c r="M513" s="21" t="s">
        <v>14</v>
      </c>
      <c r="N513" s="24" t="s">
        <v>14</v>
      </c>
      <c r="O513" s="18">
        <f>SUM(O514:O832)</f>
        <v>0</v>
      </c>
      <c r="P513" s="18">
        <f>SUM(P514:P832)</f>
        <v>0</v>
      </c>
      <c r="Q513" s="18">
        <f>SUM(Q514:Q832)</f>
        <v>0</v>
      </c>
      <c r="R513" s="18">
        <f>SUM(R514:R832)</f>
        <v>0</v>
      </c>
      <c r="S513" s="21" t="s">
        <v>14</v>
      </c>
      <c r="T513" s="26" t="s">
        <v>14</v>
      </c>
      <c r="U513" s="97"/>
      <c r="V513" s="1"/>
      <c r="X513" s="2"/>
    </row>
    <row r="514" spans="1:24" ht="20.25" customHeight="1" hidden="1">
      <c r="A514" s="49" t="s">
        <v>208</v>
      </c>
      <c r="B514" s="21">
        <f>SUM(E514,G514)</f>
        <v>1</v>
      </c>
      <c r="C514" s="19">
        <f>SUM(F514,H514)</f>
        <v>1101</v>
      </c>
      <c r="D514" s="22" t="s">
        <v>14</v>
      </c>
      <c r="E514" s="21">
        <f>SUM(K514,Q514)</f>
        <v>1</v>
      </c>
      <c r="F514" s="21">
        <f>SUM(L514,R514)</f>
        <v>1101</v>
      </c>
      <c r="G514" s="21" t="s">
        <v>14</v>
      </c>
      <c r="H514" s="24" t="s">
        <v>14</v>
      </c>
      <c r="I514" s="18">
        <f>IF(SUM(K514,M514)=0,"－",SUM(K514,M514))</f>
        <v>1</v>
      </c>
      <c r="J514" s="22">
        <f>IF(SUM(L514,N514)=0,"－",SUM(L514,N514))</f>
        <v>1101</v>
      </c>
      <c r="K514" s="18">
        <v>1</v>
      </c>
      <c r="L514" s="18">
        <v>1101</v>
      </c>
      <c r="M514" s="21" t="s">
        <v>14</v>
      </c>
      <c r="N514" s="24" t="s">
        <v>14</v>
      </c>
      <c r="O514" s="18" t="str">
        <f>IF(SUM(Q514,S514)=0,"－",SUM(Q514,S514))</f>
        <v>－</v>
      </c>
      <c r="P514" s="18" t="str">
        <f>IF(SUM(R514,T514)=0,"－",SUM(R514,T514))</f>
        <v>－</v>
      </c>
      <c r="Q514" s="21" t="s">
        <v>14</v>
      </c>
      <c r="R514" s="22" t="s">
        <v>14</v>
      </c>
      <c r="S514" s="21" t="s">
        <v>14</v>
      </c>
      <c r="T514" s="26" t="s">
        <v>14</v>
      </c>
      <c r="U514" s="97"/>
      <c r="V514" s="1"/>
      <c r="X514" s="2"/>
    </row>
    <row r="515" spans="1:24" ht="20.25" customHeight="1" hidden="1">
      <c r="A515" s="49" t="s">
        <v>339</v>
      </c>
      <c r="B515" s="21">
        <f>SUM(E515,G515)</f>
        <v>7</v>
      </c>
      <c r="C515" s="18">
        <f>SUM(C516:C521)</f>
        <v>17381</v>
      </c>
      <c r="D515" s="22" t="s">
        <v>14</v>
      </c>
      <c r="E515" s="18">
        <f>SUM(E516:E521)</f>
        <v>7</v>
      </c>
      <c r="F515" s="18">
        <f>SUM(F516:F521)</f>
        <v>17381</v>
      </c>
      <c r="G515" s="21" t="s">
        <v>14</v>
      </c>
      <c r="H515" s="24" t="s">
        <v>14</v>
      </c>
      <c r="I515" s="18">
        <f>SUM(I516:I521)</f>
        <v>7</v>
      </c>
      <c r="J515" s="18">
        <f>SUM(J516:J521)</f>
        <v>17381</v>
      </c>
      <c r="K515" s="18">
        <f>SUM(K516:K521)</f>
        <v>7</v>
      </c>
      <c r="L515" s="18">
        <f>SUM(L516:L521)</f>
        <v>17381</v>
      </c>
      <c r="M515" s="21" t="s">
        <v>14</v>
      </c>
      <c r="N515" s="24" t="s">
        <v>14</v>
      </c>
      <c r="O515" s="18">
        <f>SUM(O517:O835)</f>
        <v>0</v>
      </c>
      <c r="P515" s="18">
        <f>SUM(P517:P835)</f>
        <v>0</v>
      </c>
      <c r="Q515" s="18">
        <f>SUM(Q517:Q835)</f>
        <v>0</v>
      </c>
      <c r="R515" s="18">
        <f>SUM(R517:R835)</f>
        <v>0</v>
      </c>
      <c r="S515" s="21" t="s">
        <v>14</v>
      </c>
      <c r="T515" s="26" t="s">
        <v>14</v>
      </c>
      <c r="U515" s="97"/>
      <c r="V515" s="1"/>
      <c r="X515" s="2"/>
    </row>
    <row r="516" spans="1:24" ht="20.25" customHeight="1" hidden="1">
      <c r="A516" s="49" t="s">
        <v>209</v>
      </c>
      <c r="B516" s="21">
        <f aca="true" t="shared" si="333" ref="B516:C522">SUM(E516,G516)</f>
        <v>1</v>
      </c>
      <c r="C516" s="19">
        <f t="shared" si="333"/>
        <v>2566</v>
      </c>
      <c r="D516" s="22" t="s">
        <v>14</v>
      </c>
      <c r="E516" s="21">
        <f aca="true" t="shared" si="334" ref="E516:F521">SUM(K516,Q516)</f>
        <v>1</v>
      </c>
      <c r="F516" s="21">
        <f t="shared" si="334"/>
        <v>2566</v>
      </c>
      <c r="G516" s="21" t="s">
        <v>14</v>
      </c>
      <c r="H516" s="24" t="s">
        <v>14</v>
      </c>
      <c r="I516" s="18">
        <f aca="true" t="shared" si="335" ref="I516:J521">IF(SUM(K516,M516)=0,"－",SUM(K516,M516))</f>
        <v>1</v>
      </c>
      <c r="J516" s="22">
        <f t="shared" si="335"/>
        <v>2566</v>
      </c>
      <c r="K516" s="18">
        <v>1</v>
      </c>
      <c r="L516" s="18">
        <v>2566</v>
      </c>
      <c r="M516" s="21" t="s">
        <v>14</v>
      </c>
      <c r="N516" s="24" t="s">
        <v>14</v>
      </c>
      <c r="O516" s="18" t="str">
        <f aca="true" t="shared" si="336" ref="O516:P521">IF(SUM(Q516,S516)=0,"－",SUM(Q516,S516))</f>
        <v>－</v>
      </c>
      <c r="P516" s="18" t="str">
        <f t="shared" si="336"/>
        <v>－</v>
      </c>
      <c r="Q516" s="21" t="s">
        <v>14</v>
      </c>
      <c r="R516" s="22" t="s">
        <v>14</v>
      </c>
      <c r="S516" s="21" t="s">
        <v>14</v>
      </c>
      <c r="T516" s="26" t="s">
        <v>14</v>
      </c>
      <c r="U516" s="97"/>
      <c r="V516" s="1"/>
      <c r="X516" s="2"/>
    </row>
    <row r="517" spans="1:24" ht="20.25" customHeight="1" hidden="1">
      <c r="A517" s="49" t="s">
        <v>210</v>
      </c>
      <c r="B517" s="21">
        <f t="shared" si="333"/>
        <v>2</v>
      </c>
      <c r="C517" s="19">
        <f t="shared" si="333"/>
        <v>4719</v>
      </c>
      <c r="D517" s="22" t="s">
        <v>14</v>
      </c>
      <c r="E517" s="21">
        <f t="shared" si="334"/>
        <v>2</v>
      </c>
      <c r="F517" s="21">
        <f t="shared" si="334"/>
        <v>4719</v>
      </c>
      <c r="G517" s="21" t="s">
        <v>14</v>
      </c>
      <c r="H517" s="24" t="s">
        <v>14</v>
      </c>
      <c r="I517" s="18">
        <f t="shared" si="335"/>
        <v>2</v>
      </c>
      <c r="J517" s="22">
        <f t="shared" si="335"/>
        <v>4719</v>
      </c>
      <c r="K517" s="18">
        <v>2</v>
      </c>
      <c r="L517" s="18">
        <f>3618+1101</f>
        <v>4719</v>
      </c>
      <c r="M517" s="21" t="s">
        <v>14</v>
      </c>
      <c r="N517" s="24" t="s">
        <v>14</v>
      </c>
      <c r="O517" s="18" t="str">
        <f t="shared" si="336"/>
        <v>－</v>
      </c>
      <c r="P517" s="18" t="str">
        <f t="shared" si="336"/>
        <v>－</v>
      </c>
      <c r="Q517" s="21" t="s">
        <v>14</v>
      </c>
      <c r="R517" s="22" t="s">
        <v>14</v>
      </c>
      <c r="S517" s="21" t="s">
        <v>14</v>
      </c>
      <c r="T517" s="26" t="s">
        <v>14</v>
      </c>
      <c r="U517" s="97"/>
      <c r="V517" s="1"/>
      <c r="X517" s="2"/>
    </row>
    <row r="518" spans="1:24" ht="20.25" customHeight="1" hidden="1">
      <c r="A518" s="49" t="s">
        <v>211</v>
      </c>
      <c r="B518" s="21">
        <f t="shared" si="333"/>
        <v>1</v>
      </c>
      <c r="C518" s="19">
        <f t="shared" si="333"/>
        <v>1956</v>
      </c>
      <c r="D518" s="22" t="s">
        <v>14</v>
      </c>
      <c r="E518" s="21">
        <f t="shared" si="334"/>
        <v>1</v>
      </c>
      <c r="F518" s="21">
        <f t="shared" si="334"/>
        <v>1956</v>
      </c>
      <c r="G518" s="21" t="s">
        <v>14</v>
      </c>
      <c r="H518" s="24" t="s">
        <v>14</v>
      </c>
      <c r="I518" s="18">
        <f t="shared" si="335"/>
        <v>1</v>
      </c>
      <c r="J518" s="22">
        <f t="shared" si="335"/>
        <v>1956</v>
      </c>
      <c r="K518" s="18">
        <v>1</v>
      </c>
      <c r="L518" s="18">
        <v>1956</v>
      </c>
      <c r="M518" s="21" t="s">
        <v>14</v>
      </c>
      <c r="N518" s="24" t="s">
        <v>14</v>
      </c>
      <c r="O518" s="18" t="str">
        <f t="shared" si="336"/>
        <v>－</v>
      </c>
      <c r="P518" s="18" t="str">
        <f t="shared" si="336"/>
        <v>－</v>
      </c>
      <c r="Q518" s="21" t="s">
        <v>14</v>
      </c>
      <c r="R518" s="22" t="s">
        <v>14</v>
      </c>
      <c r="S518" s="21" t="s">
        <v>14</v>
      </c>
      <c r="T518" s="26" t="s">
        <v>14</v>
      </c>
      <c r="U518" s="97"/>
      <c r="V518" s="1"/>
      <c r="X518" s="2"/>
    </row>
    <row r="519" spans="1:24" ht="20.25" customHeight="1" hidden="1">
      <c r="A519" s="49" t="s">
        <v>212</v>
      </c>
      <c r="B519" s="21">
        <f t="shared" si="333"/>
        <v>1</v>
      </c>
      <c r="C519" s="19">
        <f t="shared" si="333"/>
        <v>2262</v>
      </c>
      <c r="D519" s="22" t="s">
        <v>14</v>
      </c>
      <c r="E519" s="21">
        <f t="shared" si="334"/>
        <v>1</v>
      </c>
      <c r="F519" s="21">
        <f t="shared" si="334"/>
        <v>2262</v>
      </c>
      <c r="G519" s="21" t="s">
        <v>14</v>
      </c>
      <c r="H519" s="24" t="s">
        <v>14</v>
      </c>
      <c r="I519" s="18">
        <f t="shared" si="335"/>
        <v>1</v>
      </c>
      <c r="J519" s="22">
        <f t="shared" si="335"/>
        <v>2262</v>
      </c>
      <c r="K519" s="18">
        <v>1</v>
      </c>
      <c r="L519" s="18">
        <v>2262</v>
      </c>
      <c r="M519" s="21" t="s">
        <v>14</v>
      </c>
      <c r="N519" s="24" t="s">
        <v>14</v>
      </c>
      <c r="O519" s="18" t="str">
        <f t="shared" si="336"/>
        <v>－</v>
      </c>
      <c r="P519" s="18" t="str">
        <f t="shared" si="336"/>
        <v>－</v>
      </c>
      <c r="Q519" s="21" t="s">
        <v>14</v>
      </c>
      <c r="R519" s="22" t="s">
        <v>14</v>
      </c>
      <c r="S519" s="21" t="s">
        <v>14</v>
      </c>
      <c r="T519" s="26" t="s">
        <v>14</v>
      </c>
      <c r="U519" s="97"/>
      <c r="V519" s="1"/>
      <c r="X519" s="2"/>
    </row>
    <row r="520" spans="1:24" ht="20.25" customHeight="1" hidden="1">
      <c r="A520" s="49" t="s">
        <v>213</v>
      </c>
      <c r="B520" s="21">
        <f t="shared" si="333"/>
        <v>1</v>
      </c>
      <c r="C520" s="19">
        <f t="shared" si="333"/>
        <v>3216</v>
      </c>
      <c r="D520" s="22" t="s">
        <v>14</v>
      </c>
      <c r="E520" s="21">
        <f t="shared" si="334"/>
        <v>1</v>
      </c>
      <c r="F520" s="21">
        <f t="shared" si="334"/>
        <v>3216</v>
      </c>
      <c r="G520" s="21" t="s">
        <v>14</v>
      </c>
      <c r="H520" s="24" t="s">
        <v>14</v>
      </c>
      <c r="I520" s="18">
        <f t="shared" si="335"/>
        <v>1</v>
      </c>
      <c r="J520" s="22">
        <f t="shared" si="335"/>
        <v>3216</v>
      </c>
      <c r="K520" s="18">
        <v>1</v>
      </c>
      <c r="L520" s="18">
        <v>3216</v>
      </c>
      <c r="M520" s="21" t="s">
        <v>14</v>
      </c>
      <c r="N520" s="24" t="s">
        <v>14</v>
      </c>
      <c r="O520" s="18" t="str">
        <f t="shared" si="336"/>
        <v>－</v>
      </c>
      <c r="P520" s="18" t="str">
        <f t="shared" si="336"/>
        <v>－</v>
      </c>
      <c r="Q520" s="21" t="s">
        <v>14</v>
      </c>
      <c r="R520" s="22" t="s">
        <v>14</v>
      </c>
      <c r="S520" s="21" t="s">
        <v>14</v>
      </c>
      <c r="T520" s="26" t="s">
        <v>14</v>
      </c>
      <c r="U520" s="97"/>
      <c r="V520" s="1"/>
      <c r="X520" s="2"/>
    </row>
    <row r="521" spans="1:24" ht="20.25" customHeight="1" hidden="1">
      <c r="A521" s="49" t="s">
        <v>214</v>
      </c>
      <c r="B521" s="21">
        <f t="shared" si="333"/>
        <v>1</v>
      </c>
      <c r="C521" s="19">
        <f t="shared" si="333"/>
        <v>2662</v>
      </c>
      <c r="D521" s="22" t="s">
        <v>14</v>
      </c>
      <c r="E521" s="21">
        <f t="shared" si="334"/>
        <v>1</v>
      </c>
      <c r="F521" s="21">
        <f t="shared" si="334"/>
        <v>2662</v>
      </c>
      <c r="G521" s="21" t="s">
        <v>14</v>
      </c>
      <c r="H521" s="24" t="s">
        <v>14</v>
      </c>
      <c r="I521" s="18">
        <f t="shared" si="335"/>
        <v>1</v>
      </c>
      <c r="J521" s="22">
        <f t="shared" si="335"/>
        <v>2662</v>
      </c>
      <c r="K521" s="18">
        <v>1</v>
      </c>
      <c r="L521" s="18">
        <v>2662</v>
      </c>
      <c r="M521" s="21" t="s">
        <v>14</v>
      </c>
      <c r="N521" s="24" t="s">
        <v>14</v>
      </c>
      <c r="O521" s="18" t="str">
        <f t="shared" si="336"/>
        <v>－</v>
      </c>
      <c r="P521" s="18" t="str">
        <f t="shared" si="336"/>
        <v>－</v>
      </c>
      <c r="Q521" s="21" t="s">
        <v>14</v>
      </c>
      <c r="R521" s="22" t="s">
        <v>14</v>
      </c>
      <c r="S521" s="21" t="s">
        <v>14</v>
      </c>
      <c r="T521" s="26" t="s">
        <v>14</v>
      </c>
      <c r="U521" s="97"/>
      <c r="V521" s="1"/>
      <c r="X521" s="2"/>
    </row>
    <row r="522" spans="1:24" ht="20.25" customHeight="1" hidden="1">
      <c r="A522" s="49" t="s">
        <v>348</v>
      </c>
      <c r="B522" s="21">
        <f t="shared" si="333"/>
        <v>1</v>
      </c>
      <c r="C522" s="18">
        <f t="shared" si="333"/>
        <v>1101</v>
      </c>
      <c r="D522" s="22" t="s">
        <v>14</v>
      </c>
      <c r="E522" s="18">
        <f>SUM(E523:E523)</f>
        <v>1</v>
      </c>
      <c r="F522" s="18">
        <f>SUM(F523:F523)</f>
        <v>1101</v>
      </c>
      <c r="G522" s="21" t="s">
        <v>14</v>
      </c>
      <c r="H522" s="24" t="s">
        <v>14</v>
      </c>
      <c r="I522" s="18">
        <f>SUM(I523:I523)</f>
        <v>1</v>
      </c>
      <c r="J522" s="18">
        <f>SUM(J523:J523)</f>
        <v>1101</v>
      </c>
      <c r="K522" s="18">
        <f>SUM(K523:K523)</f>
        <v>1</v>
      </c>
      <c r="L522" s="18">
        <f>SUM(L523:L523)</f>
        <v>1101</v>
      </c>
      <c r="M522" s="21" t="s">
        <v>14</v>
      </c>
      <c r="N522" s="24" t="s">
        <v>14</v>
      </c>
      <c r="O522" s="18">
        <f>SUM(O610:O842)</f>
        <v>0</v>
      </c>
      <c r="P522" s="18">
        <f>SUM(P610:P842)</f>
        <v>0</v>
      </c>
      <c r="Q522" s="18">
        <f>SUM(Q610:Q842)</f>
        <v>0</v>
      </c>
      <c r="R522" s="18">
        <f>SUM(R610:R842)</f>
        <v>0</v>
      </c>
      <c r="S522" s="21" t="s">
        <v>14</v>
      </c>
      <c r="T522" s="26" t="s">
        <v>14</v>
      </c>
      <c r="U522" s="97"/>
      <c r="V522" s="1"/>
      <c r="X522" s="2"/>
    </row>
    <row r="523" spans="1:24" ht="20.25" customHeight="1" hidden="1">
      <c r="A523" s="49" t="s">
        <v>215</v>
      </c>
      <c r="B523" s="21">
        <f>SUM(E523,G523)</f>
        <v>1</v>
      </c>
      <c r="C523" s="19">
        <f>SUM(F523,H523)</f>
        <v>1101</v>
      </c>
      <c r="D523" s="22" t="s">
        <v>14</v>
      </c>
      <c r="E523" s="21">
        <f>SUM(K523,Q523)</f>
        <v>1</v>
      </c>
      <c r="F523" s="21">
        <f>SUM(L523,R523)</f>
        <v>1101</v>
      </c>
      <c r="G523" s="21" t="s">
        <v>14</v>
      </c>
      <c r="H523" s="24" t="s">
        <v>14</v>
      </c>
      <c r="I523" s="18">
        <f>IF(SUM(K523,M523)=0,"－",SUM(K523,M523))</f>
        <v>1</v>
      </c>
      <c r="J523" s="22">
        <f>IF(SUM(L523,N523)=0,"－",SUM(L523,N523))</f>
        <v>1101</v>
      </c>
      <c r="K523" s="18">
        <v>1</v>
      </c>
      <c r="L523" s="18">
        <v>1101</v>
      </c>
      <c r="M523" s="21" t="s">
        <v>14</v>
      </c>
      <c r="N523" s="24" t="s">
        <v>14</v>
      </c>
      <c r="O523" s="18" t="str">
        <f>IF(SUM(Q523,S523)=0,"－",SUM(Q523,S523))</f>
        <v>－</v>
      </c>
      <c r="P523" s="18" t="str">
        <f>IF(SUM(R523,T523)=0,"－",SUM(R523,T523))</f>
        <v>－</v>
      </c>
      <c r="Q523" s="21" t="s">
        <v>14</v>
      </c>
      <c r="R523" s="22" t="s">
        <v>14</v>
      </c>
      <c r="S523" s="21" t="s">
        <v>14</v>
      </c>
      <c r="T523" s="26" t="s">
        <v>14</v>
      </c>
      <c r="U523" s="97"/>
      <c r="V523" s="1"/>
      <c r="X523" s="2"/>
    </row>
    <row r="524" spans="1:24" ht="20.25" customHeight="1" hidden="1">
      <c r="A524" s="49" t="s">
        <v>355</v>
      </c>
      <c r="B524" s="21">
        <f>SUM(E524,G524)</f>
        <v>1</v>
      </c>
      <c r="C524" s="18">
        <f>SUM(C525:C525)</f>
        <v>1101</v>
      </c>
      <c r="D524" s="22" t="s">
        <v>14</v>
      </c>
      <c r="E524" s="18">
        <f>SUM(E525:E525)</f>
        <v>1</v>
      </c>
      <c r="F524" s="18">
        <f>SUM(F525:F525)</f>
        <v>1101</v>
      </c>
      <c r="G524" s="21" t="s">
        <v>14</v>
      </c>
      <c r="H524" s="24" t="s">
        <v>14</v>
      </c>
      <c r="I524" s="18">
        <f>SUM(I525:I525)</f>
        <v>1</v>
      </c>
      <c r="J524" s="18">
        <f>SUM(J525:J525)</f>
        <v>1101</v>
      </c>
      <c r="K524" s="18">
        <f>SUM(K525:K525)</f>
        <v>1</v>
      </c>
      <c r="L524" s="18">
        <f>SUM(L525:L525)</f>
        <v>1101</v>
      </c>
      <c r="M524" s="21" t="s">
        <v>14</v>
      </c>
      <c r="N524" s="24" t="s">
        <v>14</v>
      </c>
      <c r="O524" s="18">
        <f>SUM(O708:O844)</f>
        <v>0</v>
      </c>
      <c r="P524" s="18">
        <f>SUM(P708:P844)</f>
        <v>0</v>
      </c>
      <c r="Q524" s="18">
        <f>SUM(Q708:Q844)</f>
        <v>0</v>
      </c>
      <c r="R524" s="18">
        <f>SUM(R708:R844)</f>
        <v>0</v>
      </c>
      <c r="S524" s="21" t="s">
        <v>14</v>
      </c>
      <c r="T524" s="26" t="s">
        <v>14</v>
      </c>
      <c r="U524" s="97"/>
      <c r="V524" s="1"/>
      <c r="X524" s="2"/>
    </row>
    <row r="525" spans="1:24" ht="20.25" customHeight="1" hidden="1">
      <c r="A525" s="49" t="s">
        <v>216</v>
      </c>
      <c r="B525" s="21">
        <f>SUM(E525,G525)</f>
        <v>1</v>
      </c>
      <c r="C525" s="19">
        <f>SUM(F525,H525)</f>
        <v>1101</v>
      </c>
      <c r="D525" s="22" t="s">
        <v>14</v>
      </c>
      <c r="E525" s="21">
        <f>SUM(K525,Q525)</f>
        <v>1</v>
      </c>
      <c r="F525" s="21">
        <f>SUM(L525,R525)</f>
        <v>1101</v>
      </c>
      <c r="G525" s="21" t="s">
        <v>14</v>
      </c>
      <c r="H525" s="24" t="s">
        <v>14</v>
      </c>
      <c r="I525" s="18">
        <f>IF(SUM(K525,M525)=0,"－",SUM(K525,M525))</f>
        <v>1</v>
      </c>
      <c r="J525" s="22">
        <f>IF(SUM(L525,N525)=0,"－",SUM(L525,N525))</f>
        <v>1101</v>
      </c>
      <c r="K525" s="18">
        <v>1</v>
      </c>
      <c r="L525" s="18">
        <v>1101</v>
      </c>
      <c r="M525" s="21" t="s">
        <v>14</v>
      </c>
      <c r="N525" s="24" t="s">
        <v>14</v>
      </c>
      <c r="O525" s="18" t="str">
        <f>IF(SUM(Q525,S525)=0,"－",SUM(Q525,S525))</f>
        <v>－</v>
      </c>
      <c r="P525" s="18" t="str">
        <f>IF(SUM(R525,T525)=0,"－",SUM(R525,T525))</f>
        <v>－</v>
      </c>
      <c r="Q525" s="21" t="s">
        <v>14</v>
      </c>
      <c r="R525" s="22" t="s">
        <v>14</v>
      </c>
      <c r="S525" s="21" t="s">
        <v>14</v>
      </c>
      <c r="T525" s="26" t="s">
        <v>14</v>
      </c>
      <c r="U525" s="97"/>
      <c r="V525" s="1"/>
      <c r="X525" s="2"/>
    </row>
    <row r="526" spans="1:24" ht="20.25" customHeight="1" hidden="1">
      <c r="A526" s="49" t="s">
        <v>362</v>
      </c>
      <c r="B526" s="21">
        <f>SUM(E526,G526)</f>
        <v>7</v>
      </c>
      <c r="C526" s="18">
        <f>SUM(C527:C532)</f>
        <v>17381</v>
      </c>
      <c r="D526" s="22" t="s">
        <v>14</v>
      </c>
      <c r="E526" s="18">
        <f>SUM(E527:E532)</f>
        <v>7</v>
      </c>
      <c r="F526" s="18">
        <f>SUM(F527:F532)</f>
        <v>17381</v>
      </c>
      <c r="G526" s="21" t="s">
        <v>14</v>
      </c>
      <c r="H526" s="24" t="s">
        <v>14</v>
      </c>
      <c r="I526" s="18">
        <f>SUM(I527:I532)</f>
        <v>7</v>
      </c>
      <c r="J526" s="18">
        <f>SUM(J527:J532)</f>
        <v>17381</v>
      </c>
      <c r="K526" s="18">
        <f>SUM(K527:K532)</f>
        <v>7</v>
      </c>
      <c r="L526" s="18">
        <f>SUM(L527:L532)</f>
        <v>17381</v>
      </c>
      <c r="M526" s="21" t="s">
        <v>14</v>
      </c>
      <c r="N526" s="24" t="s">
        <v>14</v>
      </c>
      <c r="O526" s="18">
        <f>SUM(O528:O846)</f>
        <v>0</v>
      </c>
      <c r="P526" s="18">
        <f>SUM(P528:P846)</f>
        <v>0</v>
      </c>
      <c r="Q526" s="18">
        <f>SUM(Q528:Q846)</f>
        <v>0</v>
      </c>
      <c r="R526" s="18">
        <f>SUM(R528:R846)</f>
        <v>0</v>
      </c>
      <c r="S526" s="21" t="s">
        <v>14</v>
      </c>
      <c r="T526" s="26" t="s">
        <v>14</v>
      </c>
      <c r="U526" s="97"/>
      <c r="V526" s="1"/>
      <c r="X526" s="2"/>
    </row>
    <row r="527" spans="1:24" ht="20.25" customHeight="1" hidden="1">
      <c r="A527" s="49" t="s">
        <v>217</v>
      </c>
      <c r="B527" s="21">
        <f aca="true" t="shared" si="337" ref="B527:B532">SUM(E527,G527)</f>
        <v>1</v>
      </c>
      <c r="C527" s="19">
        <f aca="true" t="shared" si="338" ref="C527:C532">SUM(F527,H527)</f>
        <v>2567</v>
      </c>
      <c r="D527" s="22" t="s">
        <v>14</v>
      </c>
      <c r="E527" s="21">
        <f aca="true" t="shared" si="339" ref="E527:E532">SUM(K527,Q527)</f>
        <v>1</v>
      </c>
      <c r="F527" s="21">
        <f aca="true" t="shared" si="340" ref="F527:F532">SUM(L527,R527)</f>
        <v>2567</v>
      </c>
      <c r="G527" s="21" t="s">
        <v>14</v>
      </c>
      <c r="H527" s="24" t="s">
        <v>14</v>
      </c>
      <c r="I527" s="18">
        <f aca="true" t="shared" si="341" ref="I527:I532">IF(SUM(K527,M527)=0,"－",SUM(K527,M527))</f>
        <v>1</v>
      </c>
      <c r="J527" s="22">
        <f aca="true" t="shared" si="342" ref="J527:J532">IF(SUM(L527,N527)=0,"－",SUM(L527,N527))</f>
        <v>2567</v>
      </c>
      <c r="K527" s="18">
        <v>1</v>
      </c>
      <c r="L527" s="18">
        <v>2567</v>
      </c>
      <c r="M527" s="21" t="s">
        <v>14</v>
      </c>
      <c r="N527" s="24" t="s">
        <v>14</v>
      </c>
      <c r="O527" s="18" t="str">
        <f aca="true" t="shared" si="343" ref="O527:O532">IF(SUM(Q527,S527)=0,"－",SUM(Q527,S527))</f>
        <v>－</v>
      </c>
      <c r="P527" s="18" t="str">
        <f aca="true" t="shared" si="344" ref="P527:P532">IF(SUM(R527,T527)=0,"－",SUM(R527,T527))</f>
        <v>－</v>
      </c>
      <c r="Q527" s="21" t="s">
        <v>14</v>
      </c>
      <c r="R527" s="22" t="s">
        <v>14</v>
      </c>
      <c r="S527" s="21" t="s">
        <v>14</v>
      </c>
      <c r="T527" s="26" t="s">
        <v>14</v>
      </c>
      <c r="U527" s="97"/>
      <c r="V527" s="1"/>
      <c r="X527" s="2"/>
    </row>
    <row r="528" spans="1:24" ht="20.25" customHeight="1" hidden="1">
      <c r="A528" s="49" t="s">
        <v>218</v>
      </c>
      <c r="B528" s="21">
        <f t="shared" si="337"/>
        <v>2</v>
      </c>
      <c r="C528" s="19">
        <f t="shared" si="338"/>
        <v>4719</v>
      </c>
      <c r="D528" s="22" t="s">
        <v>14</v>
      </c>
      <c r="E528" s="21">
        <f t="shared" si="339"/>
        <v>2</v>
      </c>
      <c r="F528" s="21">
        <f t="shared" si="340"/>
        <v>4719</v>
      </c>
      <c r="G528" s="21" t="s">
        <v>14</v>
      </c>
      <c r="H528" s="24" t="s">
        <v>14</v>
      </c>
      <c r="I528" s="18">
        <f t="shared" si="341"/>
        <v>2</v>
      </c>
      <c r="J528" s="22">
        <f t="shared" si="342"/>
        <v>4719</v>
      </c>
      <c r="K528" s="18">
        <v>2</v>
      </c>
      <c r="L528" s="18">
        <f>3618+1101</f>
        <v>4719</v>
      </c>
      <c r="M528" s="21" t="s">
        <v>14</v>
      </c>
      <c r="N528" s="24" t="s">
        <v>14</v>
      </c>
      <c r="O528" s="18" t="str">
        <f t="shared" si="343"/>
        <v>－</v>
      </c>
      <c r="P528" s="18" t="str">
        <f t="shared" si="344"/>
        <v>－</v>
      </c>
      <c r="Q528" s="21" t="s">
        <v>14</v>
      </c>
      <c r="R528" s="22" t="s">
        <v>14</v>
      </c>
      <c r="S528" s="21" t="s">
        <v>14</v>
      </c>
      <c r="T528" s="26" t="s">
        <v>14</v>
      </c>
      <c r="U528" s="97"/>
      <c r="V528" s="1"/>
      <c r="X528" s="2"/>
    </row>
    <row r="529" spans="1:24" ht="20.25" customHeight="1" hidden="1">
      <c r="A529" s="49" t="s">
        <v>219</v>
      </c>
      <c r="B529" s="21">
        <f t="shared" si="337"/>
        <v>1</v>
      </c>
      <c r="C529" s="19">
        <f t="shared" si="338"/>
        <v>1956</v>
      </c>
      <c r="D529" s="22" t="s">
        <v>14</v>
      </c>
      <c r="E529" s="21">
        <f t="shared" si="339"/>
        <v>1</v>
      </c>
      <c r="F529" s="21">
        <f t="shared" si="340"/>
        <v>1956</v>
      </c>
      <c r="G529" s="21" t="s">
        <v>14</v>
      </c>
      <c r="H529" s="24" t="s">
        <v>14</v>
      </c>
      <c r="I529" s="18">
        <f t="shared" si="341"/>
        <v>1</v>
      </c>
      <c r="J529" s="22">
        <f t="shared" si="342"/>
        <v>1956</v>
      </c>
      <c r="K529" s="18">
        <v>1</v>
      </c>
      <c r="L529" s="18">
        <v>1956</v>
      </c>
      <c r="M529" s="21" t="s">
        <v>14</v>
      </c>
      <c r="N529" s="24" t="s">
        <v>14</v>
      </c>
      <c r="O529" s="18" t="str">
        <f t="shared" si="343"/>
        <v>－</v>
      </c>
      <c r="P529" s="18" t="str">
        <f t="shared" si="344"/>
        <v>－</v>
      </c>
      <c r="Q529" s="21" t="s">
        <v>14</v>
      </c>
      <c r="R529" s="22" t="s">
        <v>14</v>
      </c>
      <c r="S529" s="21" t="s">
        <v>14</v>
      </c>
      <c r="T529" s="26" t="s">
        <v>14</v>
      </c>
      <c r="U529" s="97"/>
      <c r="V529" s="1"/>
      <c r="X529" s="2"/>
    </row>
    <row r="530" spans="1:24" ht="20.25" customHeight="1" hidden="1">
      <c r="A530" s="49" t="s">
        <v>220</v>
      </c>
      <c r="B530" s="21">
        <f t="shared" si="337"/>
        <v>1</v>
      </c>
      <c r="C530" s="19">
        <f t="shared" si="338"/>
        <v>2262</v>
      </c>
      <c r="D530" s="22" t="s">
        <v>14</v>
      </c>
      <c r="E530" s="21">
        <f t="shared" si="339"/>
        <v>1</v>
      </c>
      <c r="F530" s="21">
        <f t="shared" si="340"/>
        <v>2262</v>
      </c>
      <c r="G530" s="21" t="s">
        <v>14</v>
      </c>
      <c r="H530" s="24" t="s">
        <v>14</v>
      </c>
      <c r="I530" s="18">
        <f t="shared" si="341"/>
        <v>1</v>
      </c>
      <c r="J530" s="22">
        <f t="shared" si="342"/>
        <v>2262</v>
      </c>
      <c r="K530" s="18">
        <v>1</v>
      </c>
      <c r="L530" s="18">
        <v>2262</v>
      </c>
      <c r="M530" s="21" t="s">
        <v>14</v>
      </c>
      <c r="N530" s="24" t="s">
        <v>14</v>
      </c>
      <c r="O530" s="18" t="str">
        <f t="shared" si="343"/>
        <v>－</v>
      </c>
      <c r="P530" s="18" t="str">
        <f t="shared" si="344"/>
        <v>－</v>
      </c>
      <c r="Q530" s="21" t="s">
        <v>14</v>
      </c>
      <c r="R530" s="22" t="s">
        <v>14</v>
      </c>
      <c r="S530" s="21" t="s">
        <v>14</v>
      </c>
      <c r="T530" s="26" t="s">
        <v>14</v>
      </c>
      <c r="U530" s="97"/>
      <c r="V530" s="1"/>
      <c r="X530" s="2"/>
    </row>
    <row r="531" spans="1:24" ht="20.25" customHeight="1" hidden="1">
      <c r="A531" s="49" t="s">
        <v>221</v>
      </c>
      <c r="B531" s="21">
        <f t="shared" si="337"/>
        <v>1</v>
      </c>
      <c r="C531" s="19">
        <f t="shared" si="338"/>
        <v>3216</v>
      </c>
      <c r="D531" s="22" t="s">
        <v>14</v>
      </c>
      <c r="E531" s="21">
        <f t="shared" si="339"/>
        <v>1</v>
      </c>
      <c r="F531" s="21">
        <f t="shared" si="340"/>
        <v>3216</v>
      </c>
      <c r="G531" s="21" t="s">
        <v>14</v>
      </c>
      <c r="H531" s="24" t="s">
        <v>14</v>
      </c>
      <c r="I531" s="18">
        <f t="shared" si="341"/>
        <v>1</v>
      </c>
      <c r="J531" s="22">
        <f t="shared" si="342"/>
        <v>3216</v>
      </c>
      <c r="K531" s="18">
        <v>1</v>
      </c>
      <c r="L531" s="18">
        <v>3216</v>
      </c>
      <c r="M531" s="21" t="s">
        <v>14</v>
      </c>
      <c r="N531" s="24" t="s">
        <v>14</v>
      </c>
      <c r="O531" s="18" t="str">
        <f t="shared" si="343"/>
        <v>－</v>
      </c>
      <c r="P531" s="18" t="str">
        <f t="shared" si="344"/>
        <v>－</v>
      </c>
      <c r="Q531" s="21" t="s">
        <v>14</v>
      </c>
      <c r="R531" s="22" t="s">
        <v>14</v>
      </c>
      <c r="S531" s="21" t="s">
        <v>14</v>
      </c>
      <c r="T531" s="26" t="s">
        <v>14</v>
      </c>
      <c r="U531" s="97"/>
      <c r="V531" s="1"/>
      <c r="X531" s="2"/>
    </row>
    <row r="532" spans="1:24" ht="20.25" customHeight="1" hidden="1">
      <c r="A532" s="49" t="s">
        <v>222</v>
      </c>
      <c r="B532" s="21">
        <f t="shared" si="337"/>
        <v>1</v>
      </c>
      <c r="C532" s="19">
        <f t="shared" si="338"/>
        <v>2661</v>
      </c>
      <c r="D532" s="22" t="s">
        <v>14</v>
      </c>
      <c r="E532" s="21">
        <f t="shared" si="339"/>
        <v>1</v>
      </c>
      <c r="F532" s="21">
        <f t="shared" si="340"/>
        <v>2661</v>
      </c>
      <c r="G532" s="21" t="s">
        <v>14</v>
      </c>
      <c r="H532" s="24" t="s">
        <v>14</v>
      </c>
      <c r="I532" s="18">
        <f t="shared" si="341"/>
        <v>1</v>
      </c>
      <c r="J532" s="22">
        <f t="shared" si="342"/>
        <v>2661</v>
      </c>
      <c r="K532" s="18">
        <v>1</v>
      </c>
      <c r="L532" s="18">
        <v>2661</v>
      </c>
      <c r="M532" s="21" t="s">
        <v>14</v>
      </c>
      <c r="N532" s="24" t="s">
        <v>14</v>
      </c>
      <c r="O532" s="18" t="str">
        <f t="shared" si="343"/>
        <v>－</v>
      </c>
      <c r="P532" s="18" t="str">
        <f t="shared" si="344"/>
        <v>－</v>
      </c>
      <c r="Q532" s="21" t="s">
        <v>14</v>
      </c>
      <c r="R532" s="22" t="s">
        <v>14</v>
      </c>
      <c r="S532" s="21" t="s">
        <v>14</v>
      </c>
      <c r="T532" s="26" t="s">
        <v>14</v>
      </c>
      <c r="U532" s="97"/>
      <c r="V532" s="1"/>
      <c r="X532" s="2"/>
    </row>
    <row r="533" spans="1:24" ht="20.25" customHeight="1" hidden="1">
      <c r="A533" s="49" t="s">
        <v>374</v>
      </c>
      <c r="B533" s="21">
        <f>SUM(E533,G533)</f>
        <v>0</v>
      </c>
      <c r="C533" s="18">
        <f>SUM(C534:C534)</f>
        <v>0</v>
      </c>
      <c r="D533" s="22" t="s">
        <v>14</v>
      </c>
      <c r="E533" s="18">
        <f>SUM(E534:E534)</f>
        <v>0</v>
      </c>
      <c r="F533" s="18">
        <f>SUM(F534:F534)</f>
        <v>0</v>
      </c>
      <c r="G533" s="21" t="s">
        <v>14</v>
      </c>
      <c r="H533" s="24" t="s">
        <v>14</v>
      </c>
      <c r="I533" s="18">
        <f>SUM(I534:I534)</f>
        <v>0</v>
      </c>
      <c r="J533" s="18">
        <f>SUM(J534:J534)</f>
        <v>0</v>
      </c>
      <c r="K533" s="18">
        <f>SUM(K534:K534)</f>
        <v>0</v>
      </c>
      <c r="L533" s="18">
        <f>SUM(L534:L534)</f>
        <v>0</v>
      </c>
      <c r="M533" s="21" t="s">
        <v>14</v>
      </c>
      <c r="N533" s="24" t="s">
        <v>14</v>
      </c>
      <c r="O533" s="18">
        <f>SUM(O610:O853)</f>
        <v>0</v>
      </c>
      <c r="P533" s="18">
        <f>SUM(P610:P853)</f>
        <v>0</v>
      </c>
      <c r="Q533" s="18">
        <f>SUM(Q610:Q853)</f>
        <v>0</v>
      </c>
      <c r="R533" s="18">
        <f>SUM(R610:R853)</f>
        <v>0</v>
      </c>
      <c r="S533" s="21" t="s">
        <v>14</v>
      </c>
      <c r="T533" s="26" t="s">
        <v>14</v>
      </c>
      <c r="U533" s="97"/>
      <c r="V533" s="1"/>
      <c r="X533" s="2"/>
    </row>
    <row r="534" spans="1:24" ht="20.25" customHeight="1" hidden="1">
      <c r="A534" s="49"/>
      <c r="B534" s="21">
        <f>SUM(E534,G534)</f>
        <v>0</v>
      </c>
      <c r="C534" s="19">
        <f>SUM(F534,H534)</f>
        <v>0</v>
      </c>
      <c r="D534" s="22" t="s">
        <v>13</v>
      </c>
      <c r="E534" s="21">
        <f>SUM(K534,Q534)</f>
        <v>0</v>
      </c>
      <c r="F534" s="21">
        <f>SUM(L534,R534)</f>
        <v>0</v>
      </c>
      <c r="G534" s="21" t="s">
        <v>14</v>
      </c>
      <c r="H534" s="24" t="s">
        <v>14</v>
      </c>
      <c r="I534" s="18" t="str">
        <f>IF(SUM(K534,M534)=0,"－",SUM(K534,M534))</f>
        <v>－</v>
      </c>
      <c r="J534" s="22" t="str">
        <f>IF(SUM(L534,N534)=0,"－",SUM(L534,N534))</f>
        <v>－</v>
      </c>
      <c r="K534" s="18">
        <v>0</v>
      </c>
      <c r="L534" s="22">
        <v>0</v>
      </c>
      <c r="M534" s="21" t="s">
        <v>14</v>
      </c>
      <c r="N534" s="24" t="s">
        <v>14</v>
      </c>
      <c r="O534" s="18" t="str">
        <f>IF(SUM(Q534,S534)=0,"－",SUM(Q534,S534))</f>
        <v>－</v>
      </c>
      <c r="P534" s="18" t="str">
        <f>IF(SUM(R534,T534)=0,"－",SUM(R534,T534))</f>
        <v>－</v>
      </c>
      <c r="Q534" s="21" t="s">
        <v>14</v>
      </c>
      <c r="R534" s="22" t="s">
        <v>14</v>
      </c>
      <c r="S534" s="21" t="s">
        <v>14</v>
      </c>
      <c r="T534" s="26" t="s">
        <v>14</v>
      </c>
      <c r="U534" s="97"/>
      <c r="V534" s="1"/>
      <c r="X534" s="2"/>
    </row>
    <row r="535" spans="1:22" s="5" customFormat="1" ht="20.25" customHeight="1">
      <c r="A535" s="48" t="s">
        <v>470</v>
      </c>
      <c r="B535" s="43">
        <f>SUM(B536,B538,B541,B543,B545,B548,B550,B552,B555,B557,B559,B562)</f>
        <v>8</v>
      </c>
      <c r="C535" s="43">
        <f>SUM(C536,C538,C541,C543,C545,C548,C550,C552,C555,C557,C559,C562)</f>
        <v>8045</v>
      </c>
      <c r="D535" s="52" t="s">
        <v>15</v>
      </c>
      <c r="E535" s="43">
        <f>SUM(E536,E538,E541,E543,E545,E548,E550,E552,E555,E557,E559,E562)</f>
        <v>8</v>
      </c>
      <c r="F535" s="43">
        <f>SUM(F536,F538,F541,F543,F545,F548,F550,F552,F555,F557,F559,F562)</f>
        <v>8045</v>
      </c>
      <c r="G535" s="41">
        <f>SUM(G536,G538,G541,G543,G545,G548,G550,G552,G555,G557,G559)</f>
        <v>0</v>
      </c>
      <c r="H535" s="50">
        <f>SUM(H536,H538,H541,H543,H545,H548,H550,H552,H555,H557,H559)</f>
        <v>0</v>
      </c>
      <c r="I535" s="41">
        <f aca="true" t="shared" si="345" ref="I535:T535">SUM(I536,I538,I541,I543,I545,I548,I550,I552,I555,I557,I559,I562)</f>
        <v>8</v>
      </c>
      <c r="J535" s="43">
        <f t="shared" si="345"/>
        <v>8045</v>
      </c>
      <c r="K535" s="43">
        <f t="shared" si="345"/>
        <v>8</v>
      </c>
      <c r="L535" s="43">
        <f t="shared" si="345"/>
        <v>8045</v>
      </c>
      <c r="M535" s="41">
        <f t="shared" si="345"/>
        <v>0</v>
      </c>
      <c r="N535" s="50">
        <f t="shared" si="345"/>
        <v>0</v>
      </c>
      <c r="O535" s="46">
        <f t="shared" si="345"/>
        <v>0</v>
      </c>
      <c r="P535" s="41">
        <f t="shared" si="345"/>
        <v>0</v>
      </c>
      <c r="Q535" s="41">
        <f t="shared" si="345"/>
        <v>0</v>
      </c>
      <c r="R535" s="41">
        <f t="shared" si="345"/>
        <v>0</v>
      </c>
      <c r="S535" s="41">
        <f t="shared" si="345"/>
        <v>0</v>
      </c>
      <c r="T535" s="51">
        <f t="shared" si="345"/>
        <v>0</v>
      </c>
      <c r="U535" s="96">
        <f>LEFT(A535,FIND("年",A535)-1)+1911</f>
        <v>2013</v>
      </c>
      <c r="V535" s="1"/>
    </row>
    <row r="536" spans="1:24" ht="20.25" customHeight="1" hidden="1">
      <c r="A536" s="49" t="s">
        <v>302</v>
      </c>
      <c r="B536" s="21">
        <f>SUM(E536,G536)</f>
        <v>0</v>
      </c>
      <c r="C536" s="19">
        <f>SUM(F536,H536)</f>
        <v>0</v>
      </c>
      <c r="D536" s="22" t="s">
        <v>14</v>
      </c>
      <c r="E536" s="18">
        <f>SUM(E537:E537)</f>
        <v>0</v>
      </c>
      <c r="F536" s="18">
        <f>SUM(F537:F537)</f>
        <v>0</v>
      </c>
      <c r="G536" s="21" t="s">
        <v>14</v>
      </c>
      <c r="H536" s="24" t="s">
        <v>14</v>
      </c>
      <c r="I536" s="18">
        <f>SUM(I537:I537)</f>
        <v>0</v>
      </c>
      <c r="J536" s="18">
        <f>SUM(J537:J537)</f>
        <v>0</v>
      </c>
      <c r="K536" s="18">
        <f>SUM(K537:K537)</f>
        <v>0</v>
      </c>
      <c r="L536" s="18">
        <f>SUM(L537:L537)</f>
        <v>0</v>
      </c>
      <c r="M536" s="21" t="s">
        <v>14</v>
      </c>
      <c r="N536" s="24" t="s">
        <v>14</v>
      </c>
      <c r="O536" s="18">
        <f>SUM(O610:O853)</f>
        <v>0</v>
      </c>
      <c r="P536" s="18">
        <f>SUM(P610:P853)</f>
        <v>0</v>
      </c>
      <c r="Q536" s="18">
        <f>SUM(Q610:Q853)</f>
        <v>0</v>
      </c>
      <c r="R536" s="18">
        <f>SUM(R610:R853)</f>
        <v>0</v>
      </c>
      <c r="S536" s="21" t="s">
        <v>14</v>
      </c>
      <c r="T536" s="26" t="s">
        <v>14</v>
      </c>
      <c r="U536" s="97"/>
      <c r="V536" s="1"/>
      <c r="X536" s="2"/>
    </row>
    <row r="537" spans="1:24" ht="20.25" customHeight="1" hidden="1">
      <c r="A537" s="49"/>
      <c r="B537" s="21">
        <f>SUM(E537,G537)</f>
        <v>0</v>
      </c>
      <c r="C537" s="19">
        <f>SUM(F537,H537)</f>
        <v>0</v>
      </c>
      <c r="D537" s="22" t="s">
        <v>14</v>
      </c>
      <c r="E537" s="21">
        <f>SUM(K537,Q537)</f>
        <v>0</v>
      </c>
      <c r="F537" s="21">
        <f>SUM(L537,R537)</f>
        <v>0</v>
      </c>
      <c r="G537" s="21" t="s">
        <v>14</v>
      </c>
      <c r="H537" s="24" t="s">
        <v>14</v>
      </c>
      <c r="I537" s="18" t="str">
        <f>IF(SUM(K537,M537)=0,"－",SUM(K537,M537))</f>
        <v>－</v>
      </c>
      <c r="J537" s="22" t="str">
        <f>IF(SUM(L537,N537)=0,"－",SUM(L537,N537))</f>
        <v>－</v>
      </c>
      <c r="K537" s="18">
        <v>0</v>
      </c>
      <c r="L537" s="18">
        <v>0</v>
      </c>
      <c r="M537" s="21" t="s">
        <v>14</v>
      </c>
      <c r="N537" s="24" t="s">
        <v>14</v>
      </c>
      <c r="O537" s="18" t="str">
        <f>IF(SUM(Q537,S537)=0,"－",SUM(Q537,S537))</f>
        <v>－</v>
      </c>
      <c r="P537" s="18" t="str">
        <f>IF(SUM(R537,T537)=0,"－",SUM(R537,T537))</f>
        <v>－</v>
      </c>
      <c r="Q537" s="21" t="s">
        <v>14</v>
      </c>
      <c r="R537" s="22" t="s">
        <v>14</v>
      </c>
      <c r="S537" s="21" t="s">
        <v>14</v>
      </c>
      <c r="T537" s="26" t="s">
        <v>14</v>
      </c>
      <c r="U537" s="97"/>
      <c r="V537" s="1"/>
      <c r="X537" s="2"/>
    </row>
    <row r="538" spans="1:24" ht="20.25" customHeight="1" hidden="1">
      <c r="A538" s="49" t="s">
        <v>304</v>
      </c>
      <c r="B538" s="21">
        <f>SUM(B539:B540)</f>
        <v>2</v>
      </c>
      <c r="C538" s="18">
        <f>SUM(C539:C540)</f>
        <v>2011</v>
      </c>
      <c r="D538" s="22" t="s">
        <v>14</v>
      </c>
      <c r="E538" s="18">
        <f>SUM(E539:E540)</f>
        <v>2</v>
      </c>
      <c r="F538" s="18">
        <f>SUM(F539:F540)</f>
        <v>2011</v>
      </c>
      <c r="G538" s="21" t="s">
        <v>14</v>
      </c>
      <c r="H538" s="24" t="s">
        <v>14</v>
      </c>
      <c r="I538" s="18">
        <f>SUM(I539:I540)</f>
        <v>2</v>
      </c>
      <c r="J538" s="18">
        <f>SUM(J539:J540)</f>
        <v>2011</v>
      </c>
      <c r="K538" s="18">
        <f>SUM(K539:K540)</f>
        <v>2</v>
      </c>
      <c r="L538" s="18">
        <f>SUM(L539:L540)</f>
        <v>2011</v>
      </c>
      <c r="M538" s="21" t="s">
        <v>14</v>
      </c>
      <c r="N538" s="24" t="s">
        <v>14</v>
      </c>
      <c r="O538" s="18">
        <f>SUM(O540:O858)</f>
        <v>0</v>
      </c>
      <c r="P538" s="18">
        <f>SUM(P540:P858)</f>
        <v>0</v>
      </c>
      <c r="Q538" s="18">
        <f>SUM(Q540:Q858)</f>
        <v>0</v>
      </c>
      <c r="R538" s="18">
        <f>SUM(R540:R858)</f>
        <v>0</v>
      </c>
      <c r="S538" s="21" t="s">
        <v>14</v>
      </c>
      <c r="T538" s="26" t="s">
        <v>14</v>
      </c>
      <c r="U538" s="97"/>
      <c r="V538" s="1"/>
      <c r="X538" s="2"/>
    </row>
    <row r="539" spans="1:24" ht="20.25" customHeight="1" hidden="1">
      <c r="A539" s="49" t="s">
        <v>223</v>
      </c>
      <c r="B539" s="21">
        <f aca="true" t="shared" si="346" ref="B539:C542">SUM(E539,G539)</f>
        <v>1</v>
      </c>
      <c r="C539" s="19">
        <f t="shared" si="346"/>
        <v>1005</v>
      </c>
      <c r="D539" s="22" t="s">
        <v>14</v>
      </c>
      <c r="E539" s="21">
        <f>SUM(K539,Q539)</f>
        <v>1</v>
      </c>
      <c r="F539" s="21">
        <f>SUM(L539,R539)</f>
        <v>1005</v>
      </c>
      <c r="G539" s="21" t="s">
        <v>14</v>
      </c>
      <c r="H539" s="24" t="s">
        <v>14</v>
      </c>
      <c r="I539" s="18">
        <f>IF(SUM(K539,M539)=0,"－",SUM(K539,M539))</f>
        <v>1</v>
      </c>
      <c r="J539" s="22">
        <f>IF(SUM(L539,N539)=0,"－",SUM(L539,N539))</f>
        <v>1005</v>
      </c>
      <c r="K539" s="18">
        <v>1</v>
      </c>
      <c r="L539" s="18">
        <v>1005</v>
      </c>
      <c r="M539" s="21" t="s">
        <v>14</v>
      </c>
      <c r="N539" s="24" t="s">
        <v>14</v>
      </c>
      <c r="O539" s="18" t="str">
        <f>IF(SUM(Q539,S539)=0,"－",SUM(Q539,S539))</f>
        <v>－</v>
      </c>
      <c r="P539" s="18" t="str">
        <f>IF(SUM(R539,T539)=0,"－",SUM(R539,T539))</f>
        <v>－</v>
      </c>
      <c r="Q539" s="21" t="s">
        <v>14</v>
      </c>
      <c r="R539" s="22" t="s">
        <v>14</v>
      </c>
      <c r="S539" s="21" t="s">
        <v>14</v>
      </c>
      <c r="T539" s="26" t="s">
        <v>14</v>
      </c>
      <c r="U539" s="97"/>
      <c r="V539" s="1"/>
      <c r="X539" s="2"/>
    </row>
    <row r="540" spans="1:24" ht="20.25" customHeight="1" hidden="1">
      <c r="A540" s="49" t="s">
        <v>224</v>
      </c>
      <c r="B540" s="21">
        <f t="shared" si="346"/>
        <v>1</v>
      </c>
      <c r="C540" s="19">
        <f t="shared" si="346"/>
        <v>1006</v>
      </c>
      <c r="D540" s="22" t="s">
        <v>14</v>
      </c>
      <c r="E540" s="21">
        <f>SUM(K540,Q540)</f>
        <v>1</v>
      </c>
      <c r="F540" s="21">
        <f>SUM(L540,R540)</f>
        <v>1006</v>
      </c>
      <c r="G540" s="21" t="s">
        <v>14</v>
      </c>
      <c r="H540" s="24" t="s">
        <v>14</v>
      </c>
      <c r="I540" s="18">
        <f>IF(SUM(K540,M540)=0,"－",SUM(K540,M540))</f>
        <v>1</v>
      </c>
      <c r="J540" s="22">
        <f>IF(SUM(L540,N540)=0,"－",SUM(L540,N540))</f>
        <v>1006</v>
      </c>
      <c r="K540" s="18">
        <v>1</v>
      </c>
      <c r="L540" s="18">
        <v>1006</v>
      </c>
      <c r="M540" s="21" t="s">
        <v>14</v>
      </c>
      <c r="N540" s="24" t="s">
        <v>14</v>
      </c>
      <c r="O540" s="18" t="str">
        <f>IF(SUM(Q540,S540)=0,"－",SUM(Q540,S540))</f>
        <v>－</v>
      </c>
      <c r="P540" s="18" t="str">
        <f>IF(SUM(R540,T540)=0,"－",SUM(R540,T540))</f>
        <v>－</v>
      </c>
      <c r="Q540" s="21" t="s">
        <v>14</v>
      </c>
      <c r="R540" s="22" t="s">
        <v>14</v>
      </c>
      <c r="S540" s="21" t="s">
        <v>14</v>
      </c>
      <c r="T540" s="26" t="s">
        <v>14</v>
      </c>
      <c r="U540" s="97"/>
      <c r="V540" s="1"/>
      <c r="X540" s="2"/>
    </row>
    <row r="541" spans="1:24" ht="20.25" customHeight="1" hidden="1">
      <c r="A541" s="49" t="s">
        <v>315</v>
      </c>
      <c r="B541" s="21">
        <f>SUM(E541,G541)</f>
        <v>0</v>
      </c>
      <c r="C541" s="19">
        <f t="shared" si="346"/>
        <v>0</v>
      </c>
      <c r="D541" s="22" t="s">
        <v>14</v>
      </c>
      <c r="E541" s="18">
        <f>SUM(E542:E542)</f>
        <v>0</v>
      </c>
      <c r="F541" s="18">
        <f>SUM(F542:F542)</f>
        <v>0</v>
      </c>
      <c r="G541" s="21" t="s">
        <v>14</v>
      </c>
      <c r="H541" s="24" t="s">
        <v>14</v>
      </c>
      <c r="I541" s="18">
        <f>SUM(I542:I542)</f>
        <v>0</v>
      </c>
      <c r="J541" s="18">
        <f>SUM(J542:J542)</f>
        <v>0</v>
      </c>
      <c r="K541" s="18">
        <f>SUM(K542:K542)</f>
        <v>0</v>
      </c>
      <c r="L541" s="18">
        <f>SUM(L542:L542)</f>
        <v>0</v>
      </c>
      <c r="M541" s="21" t="s">
        <v>14</v>
      </c>
      <c r="N541" s="24" t="s">
        <v>14</v>
      </c>
      <c r="O541" s="18">
        <f>SUM(O711:O858)</f>
        <v>0</v>
      </c>
      <c r="P541" s="18">
        <f>SUM(P711:P858)</f>
        <v>0</v>
      </c>
      <c r="Q541" s="18">
        <f>SUM(Q711:Q858)</f>
        <v>0</v>
      </c>
      <c r="R541" s="18">
        <f>SUM(R711:R858)</f>
        <v>0</v>
      </c>
      <c r="S541" s="21" t="s">
        <v>14</v>
      </c>
      <c r="T541" s="26" t="s">
        <v>14</v>
      </c>
      <c r="U541" s="97"/>
      <c r="V541" s="1"/>
      <c r="X541" s="2"/>
    </row>
    <row r="542" spans="1:24" ht="20.25" customHeight="1" hidden="1">
      <c r="A542" s="49"/>
      <c r="B542" s="21">
        <f t="shared" si="346"/>
        <v>0</v>
      </c>
      <c r="C542" s="19">
        <f t="shared" si="346"/>
        <v>0</v>
      </c>
      <c r="D542" s="22" t="s">
        <v>14</v>
      </c>
      <c r="E542" s="21">
        <f>SUM(K542,Q542)</f>
        <v>0</v>
      </c>
      <c r="F542" s="21">
        <f>SUM(L542,R542)</f>
        <v>0</v>
      </c>
      <c r="G542" s="21" t="s">
        <v>14</v>
      </c>
      <c r="H542" s="24" t="s">
        <v>14</v>
      </c>
      <c r="I542" s="18" t="str">
        <f>IF(SUM(K542,M542)=0,"－",SUM(K542,M542))</f>
        <v>－</v>
      </c>
      <c r="J542" s="22" t="str">
        <f>IF(SUM(L542,N542)=0,"－",SUM(L542,N542))</f>
        <v>－</v>
      </c>
      <c r="K542" s="18">
        <v>0</v>
      </c>
      <c r="L542" s="18">
        <v>0</v>
      </c>
      <c r="M542" s="21" t="s">
        <v>14</v>
      </c>
      <c r="N542" s="24" t="s">
        <v>14</v>
      </c>
      <c r="O542" s="18" t="str">
        <f>IF(SUM(Q542,S542)=0,"－",SUM(Q542,S542))</f>
        <v>－</v>
      </c>
      <c r="P542" s="18" t="str">
        <f>IF(SUM(R542,T542)=0,"－",SUM(R542,T542))</f>
        <v>－</v>
      </c>
      <c r="Q542" s="21" t="s">
        <v>14</v>
      </c>
      <c r="R542" s="22" t="s">
        <v>14</v>
      </c>
      <c r="S542" s="21" t="s">
        <v>14</v>
      </c>
      <c r="T542" s="26" t="s">
        <v>14</v>
      </c>
      <c r="U542" s="97"/>
      <c r="V542" s="1"/>
      <c r="X542" s="2"/>
    </row>
    <row r="543" spans="1:24" ht="20.25" customHeight="1" hidden="1">
      <c r="A543" s="49" t="s">
        <v>16</v>
      </c>
      <c r="B543" s="21">
        <f>SUM(E543,G543)</f>
        <v>0</v>
      </c>
      <c r="C543" s="19">
        <f>SUM(F543,H543)</f>
        <v>0</v>
      </c>
      <c r="D543" s="22" t="s">
        <v>14</v>
      </c>
      <c r="E543" s="18">
        <f>SUM(E544:E544)</f>
        <v>0</v>
      </c>
      <c r="F543" s="18">
        <f>SUM(F544:F544)</f>
        <v>0</v>
      </c>
      <c r="G543" s="21" t="s">
        <v>14</v>
      </c>
      <c r="H543" s="24" t="s">
        <v>14</v>
      </c>
      <c r="I543" s="18">
        <f>SUM(I544:I544)</f>
        <v>0</v>
      </c>
      <c r="J543" s="18">
        <f>SUM(J544:J544)</f>
        <v>0</v>
      </c>
      <c r="K543" s="18">
        <f>SUM(K544:K544)</f>
        <v>0</v>
      </c>
      <c r="L543" s="18">
        <f>SUM(L544:L544)</f>
        <v>0</v>
      </c>
      <c r="M543" s="21" t="s">
        <v>14</v>
      </c>
      <c r="N543" s="24" t="s">
        <v>14</v>
      </c>
      <c r="O543" s="18">
        <f>SUM(O713:O860)</f>
        <v>0</v>
      </c>
      <c r="P543" s="18">
        <f>SUM(P713:P860)</f>
        <v>0</v>
      </c>
      <c r="Q543" s="18">
        <f>SUM(Q713:Q860)</f>
        <v>0</v>
      </c>
      <c r="R543" s="18">
        <f>SUM(R713:R860)</f>
        <v>0</v>
      </c>
      <c r="S543" s="21" t="s">
        <v>14</v>
      </c>
      <c r="T543" s="26" t="s">
        <v>14</v>
      </c>
      <c r="U543" s="97"/>
      <c r="V543" s="1"/>
      <c r="X543" s="2"/>
    </row>
    <row r="544" spans="1:24" ht="20.25" customHeight="1" hidden="1">
      <c r="A544" s="49"/>
      <c r="B544" s="21">
        <f>SUM(E544,G544)</f>
        <v>0</v>
      </c>
      <c r="C544" s="19">
        <f>SUM(F544,H544)</f>
        <v>0</v>
      </c>
      <c r="D544" s="22" t="s">
        <v>14</v>
      </c>
      <c r="E544" s="21">
        <f>SUM(K544,Q544)</f>
        <v>0</v>
      </c>
      <c r="F544" s="21">
        <f>SUM(L544,R544)</f>
        <v>0</v>
      </c>
      <c r="G544" s="21" t="s">
        <v>14</v>
      </c>
      <c r="H544" s="24" t="s">
        <v>14</v>
      </c>
      <c r="I544" s="18" t="str">
        <f>IF(SUM(K544,M544)=0,"－",SUM(K544,M544))</f>
        <v>－</v>
      </c>
      <c r="J544" s="22" t="str">
        <f>IF(SUM(L544,N544)=0,"－",SUM(L544,N544))</f>
        <v>－</v>
      </c>
      <c r="K544" s="18">
        <v>0</v>
      </c>
      <c r="L544" s="18">
        <v>0</v>
      </c>
      <c r="M544" s="21" t="s">
        <v>14</v>
      </c>
      <c r="N544" s="24" t="s">
        <v>14</v>
      </c>
      <c r="O544" s="18" t="str">
        <f>IF(SUM(Q544,S544)=0,"－",SUM(Q544,S544))</f>
        <v>－</v>
      </c>
      <c r="P544" s="18" t="str">
        <f>IF(SUM(R544,T544)=0,"－",SUM(R544,T544))</f>
        <v>－</v>
      </c>
      <c r="Q544" s="21" t="s">
        <v>14</v>
      </c>
      <c r="R544" s="22" t="s">
        <v>14</v>
      </c>
      <c r="S544" s="21" t="s">
        <v>14</v>
      </c>
      <c r="T544" s="26" t="s">
        <v>14</v>
      </c>
      <c r="U544" s="97"/>
      <c r="V544" s="1"/>
      <c r="X544" s="2"/>
    </row>
    <row r="545" spans="1:24" ht="20.25" customHeight="1" hidden="1">
      <c r="A545" s="49" t="s">
        <v>323</v>
      </c>
      <c r="B545" s="21">
        <f>SUM(B546:B547)</f>
        <v>2</v>
      </c>
      <c r="C545" s="18">
        <f>SUM(C546:C547)</f>
        <v>2011</v>
      </c>
      <c r="D545" s="22" t="s">
        <v>14</v>
      </c>
      <c r="E545" s="18">
        <f>SUM(E546:E547)</f>
        <v>2</v>
      </c>
      <c r="F545" s="18">
        <f>SUM(F546:F547)</f>
        <v>2011</v>
      </c>
      <c r="G545" s="21" t="s">
        <v>14</v>
      </c>
      <c r="H545" s="24" t="s">
        <v>14</v>
      </c>
      <c r="I545" s="18">
        <f>SUM(I546:I547)</f>
        <v>2</v>
      </c>
      <c r="J545" s="18">
        <f>SUM(J546:J547)</f>
        <v>2011</v>
      </c>
      <c r="K545" s="18">
        <f>SUM(K546:K547)</f>
        <v>2</v>
      </c>
      <c r="L545" s="18">
        <f>SUM(L546:L547)</f>
        <v>2011</v>
      </c>
      <c r="M545" s="21" t="s">
        <v>14</v>
      </c>
      <c r="N545" s="24" t="s">
        <v>14</v>
      </c>
      <c r="O545" s="18">
        <f>SUM(O547:O865)</f>
        <v>0</v>
      </c>
      <c r="P545" s="18">
        <f>SUM(P547:P865)</f>
        <v>0</v>
      </c>
      <c r="Q545" s="18">
        <f>SUM(Q547:Q865)</f>
        <v>0</v>
      </c>
      <c r="R545" s="18">
        <f>SUM(R547:R865)</f>
        <v>0</v>
      </c>
      <c r="S545" s="21" t="s">
        <v>14</v>
      </c>
      <c r="T545" s="26" t="s">
        <v>14</v>
      </c>
      <c r="U545" s="97"/>
      <c r="V545" s="1"/>
      <c r="X545" s="2"/>
    </row>
    <row r="546" spans="1:24" ht="20.25" customHeight="1" hidden="1">
      <c r="A546" s="49" t="s">
        <v>225</v>
      </c>
      <c r="B546" s="21">
        <f aca="true" t="shared" si="347" ref="B546:C549">SUM(E546,G546)</f>
        <v>1</v>
      </c>
      <c r="C546" s="19">
        <f t="shared" si="347"/>
        <v>1005</v>
      </c>
      <c r="D546" s="22" t="s">
        <v>14</v>
      </c>
      <c r="E546" s="21">
        <f>SUM(K546,Q546)</f>
        <v>1</v>
      </c>
      <c r="F546" s="21">
        <f>SUM(L546,R546)</f>
        <v>1005</v>
      </c>
      <c r="G546" s="21" t="s">
        <v>14</v>
      </c>
      <c r="H546" s="24" t="s">
        <v>14</v>
      </c>
      <c r="I546" s="18">
        <f>IF(SUM(K546,M546)=0,"－",SUM(K546,M546))</f>
        <v>1</v>
      </c>
      <c r="J546" s="22">
        <f>IF(SUM(L546,N546)=0,"－",SUM(L546,N546))</f>
        <v>1005</v>
      </c>
      <c r="K546" s="18">
        <v>1</v>
      </c>
      <c r="L546" s="18">
        <v>1005</v>
      </c>
      <c r="M546" s="21" t="s">
        <v>14</v>
      </c>
      <c r="N546" s="24" t="s">
        <v>14</v>
      </c>
      <c r="O546" s="18" t="str">
        <f>IF(SUM(Q546,S546)=0,"－",SUM(Q546,S546))</f>
        <v>－</v>
      </c>
      <c r="P546" s="18" t="str">
        <f>IF(SUM(R546,T546)=0,"－",SUM(R546,T546))</f>
        <v>－</v>
      </c>
      <c r="Q546" s="21" t="s">
        <v>14</v>
      </c>
      <c r="R546" s="22" t="s">
        <v>14</v>
      </c>
      <c r="S546" s="21" t="s">
        <v>14</v>
      </c>
      <c r="T546" s="26" t="s">
        <v>14</v>
      </c>
      <c r="U546" s="97"/>
      <c r="V546" s="1"/>
      <c r="X546" s="2"/>
    </row>
    <row r="547" spans="1:24" ht="20.25" customHeight="1" hidden="1">
      <c r="A547" s="49" t="s">
        <v>226</v>
      </c>
      <c r="B547" s="21">
        <f t="shared" si="347"/>
        <v>1</v>
      </c>
      <c r="C547" s="19">
        <f t="shared" si="347"/>
        <v>1006</v>
      </c>
      <c r="D547" s="22" t="s">
        <v>14</v>
      </c>
      <c r="E547" s="21">
        <f>SUM(K547,Q547)</f>
        <v>1</v>
      </c>
      <c r="F547" s="21">
        <f>SUM(L547,R547)</f>
        <v>1006</v>
      </c>
      <c r="G547" s="21" t="s">
        <v>14</v>
      </c>
      <c r="H547" s="24" t="s">
        <v>14</v>
      </c>
      <c r="I547" s="18">
        <f>IF(SUM(K547,M547)=0,"－",SUM(K547,M547))</f>
        <v>1</v>
      </c>
      <c r="J547" s="22">
        <f>IF(SUM(L547,N547)=0,"－",SUM(L547,N547))</f>
        <v>1006</v>
      </c>
      <c r="K547" s="18">
        <v>1</v>
      </c>
      <c r="L547" s="18">
        <v>1006</v>
      </c>
      <c r="M547" s="21" t="s">
        <v>14</v>
      </c>
      <c r="N547" s="24" t="s">
        <v>14</v>
      </c>
      <c r="O547" s="18" t="str">
        <f>IF(SUM(Q547,S547)=0,"－",SUM(Q547,S547))</f>
        <v>－</v>
      </c>
      <c r="P547" s="18" t="str">
        <f>IF(SUM(R547,T547)=0,"－",SUM(R547,T547))</f>
        <v>－</v>
      </c>
      <c r="Q547" s="21" t="s">
        <v>14</v>
      </c>
      <c r="R547" s="22" t="s">
        <v>14</v>
      </c>
      <c r="S547" s="21" t="s">
        <v>14</v>
      </c>
      <c r="T547" s="26" t="s">
        <v>14</v>
      </c>
      <c r="U547" s="97"/>
      <c r="V547" s="1"/>
      <c r="X547" s="2"/>
    </row>
    <row r="548" spans="1:24" ht="20.25" customHeight="1" hidden="1">
      <c r="A548" s="49" t="s">
        <v>330</v>
      </c>
      <c r="B548" s="21">
        <f t="shared" si="347"/>
        <v>0</v>
      </c>
      <c r="C548" s="19">
        <f t="shared" si="347"/>
        <v>0</v>
      </c>
      <c r="D548" s="22" t="s">
        <v>14</v>
      </c>
      <c r="E548" s="18">
        <f>SUM(E549:E549)</f>
        <v>0</v>
      </c>
      <c r="F548" s="18">
        <f>SUM(F549:F549)</f>
        <v>0</v>
      </c>
      <c r="G548" s="21" t="s">
        <v>14</v>
      </c>
      <c r="H548" s="24" t="s">
        <v>14</v>
      </c>
      <c r="I548" s="18">
        <f>SUM(I549:I549)</f>
        <v>0</v>
      </c>
      <c r="J548" s="18">
        <f>SUM(J549:J549)</f>
        <v>0</v>
      </c>
      <c r="K548" s="18">
        <f>SUM(K549:K549)</f>
        <v>0</v>
      </c>
      <c r="L548" s="18">
        <f>SUM(L549:L549)</f>
        <v>0</v>
      </c>
      <c r="M548" s="21" t="s">
        <v>14</v>
      </c>
      <c r="N548" s="24" t="s">
        <v>14</v>
      </c>
      <c r="O548" s="18">
        <f>SUM(O718:O865)</f>
        <v>0</v>
      </c>
      <c r="P548" s="18">
        <f>SUM(P718:P865)</f>
        <v>0</v>
      </c>
      <c r="Q548" s="18">
        <f>SUM(Q718:Q865)</f>
        <v>0</v>
      </c>
      <c r="R548" s="18">
        <f>SUM(R718:R865)</f>
        <v>0</v>
      </c>
      <c r="S548" s="21" t="s">
        <v>14</v>
      </c>
      <c r="T548" s="26" t="s">
        <v>14</v>
      </c>
      <c r="U548" s="97"/>
      <c r="V548" s="1"/>
      <c r="X548" s="2"/>
    </row>
    <row r="549" spans="1:24" ht="20.25" customHeight="1" hidden="1">
      <c r="A549" s="49"/>
      <c r="B549" s="21">
        <f t="shared" si="347"/>
        <v>0</v>
      </c>
      <c r="C549" s="19">
        <f t="shared" si="347"/>
        <v>0</v>
      </c>
      <c r="D549" s="22" t="s">
        <v>14</v>
      </c>
      <c r="E549" s="21">
        <f>SUM(K549,Q549)</f>
        <v>0</v>
      </c>
      <c r="F549" s="21">
        <f>SUM(L549,R549)</f>
        <v>0</v>
      </c>
      <c r="G549" s="21" t="s">
        <v>14</v>
      </c>
      <c r="H549" s="24" t="s">
        <v>14</v>
      </c>
      <c r="I549" s="18" t="str">
        <f>IF(SUM(K549,M549)=0,"－",SUM(K549,M549))</f>
        <v>－</v>
      </c>
      <c r="J549" s="22" t="str">
        <f>IF(SUM(L549,N549)=0,"－",SUM(L549,N549))</f>
        <v>－</v>
      </c>
      <c r="K549" s="18">
        <v>0</v>
      </c>
      <c r="L549" s="18">
        <v>0</v>
      </c>
      <c r="M549" s="21" t="s">
        <v>14</v>
      </c>
      <c r="N549" s="24" t="s">
        <v>14</v>
      </c>
      <c r="O549" s="18" t="str">
        <f>IF(SUM(Q549,S549)=0,"－",SUM(Q549,S549))</f>
        <v>－</v>
      </c>
      <c r="P549" s="18" t="str">
        <f>IF(SUM(R549,T549)=0,"－",SUM(R549,T549))</f>
        <v>－</v>
      </c>
      <c r="Q549" s="21" t="s">
        <v>14</v>
      </c>
      <c r="R549" s="22" t="s">
        <v>14</v>
      </c>
      <c r="S549" s="21" t="s">
        <v>14</v>
      </c>
      <c r="T549" s="26" t="s">
        <v>14</v>
      </c>
      <c r="U549" s="97"/>
      <c r="V549" s="1"/>
      <c r="X549" s="2"/>
    </row>
    <row r="550" spans="1:24" ht="20.25" customHeight="1" hidden="1">
      <c r="A550" s="49" t="s">
        <v>336</v>
      </c>
      <c r="B550" s="21">
        <f>SUM(E550,G550)</f>
        <v>0</v>
      </c>
      <c r="C550" s="19">
        <f>SUM(F550,H550)</f>
        <v>0</v>
      </c>
      <c r="D550" s="22" t="s">
        <v>14</v>
      </c>
      <c r="E550" s="18">
        <f>SUM(E551:E551)</f>
        <v>0</v>
      </c>
      <c r="F550" s="18">
        <f>SUM(F551:F551)</f>
        <v>0</v>
      </c>
      <c r="G550" s="21" t="s">
        <v>14</v>
      </c>
      <c r="H550" s="24" t="s">
        <v>14</v>
      </c>
      <c r="I550" s="18">
        <f>SUM(I551:I551)</f>
        <v>0</v>
      </c>
      <c r="J550" s="18">
        <f>SUM(J551:J551)</f>
        <v>0</v>
      </c>
      <c r="K550" s="18">
        <f>SUM(K551:K551)</f>
        <v>0</v>
      </c>
      <c r="L550" s="18">
        <f>SUM(L551:L551)</f>
        <v>0</v>
      </c>
      <c r="M550" s="21" t="s">
        <v>14</v>
      </c>
      <c r="N550" s="24" t="s">
        <v>14</v>
      </c>
      <c r="O550" s="18">
        <f>SUM(O720:O867)</f>
        <v>0</v>
      </c>
      <c r="P550" s="18">
        <f>SUM(P720:P867)</f>
        <v>0</v>
      </c>
      <c r="Q550" s="18">
        <f>SUM(Q720:Q867)</f>
        <v>0</v>
      </c>
      <c r="R550" s="18">
        <f>SUM(R720:R867)</f>
        <v>0</v>
      </c>
      <c r="S550" s="21" t="s">
        <v>14</v>
      </c>
      <c r="T550" s="26" t="s">
        <v>14</v>
      </c>
      <c r="U550" s="97"/>
      <c r="V550" s="1"/>
      <c r="X550" s="2"/>
    </row>
    <row r="551" spans="1:24" ht="20.25" customHeight="1" hidden="1">
      <c r="A551" s="49"/>
      <c r="B551" s="21">
        <f>SUM(E551,G551)</f>
        <v>0</v>
      </c>
      <c r="C551" s="19">
        <f>SUM(F551,H551)</f>
        <v>0</v>
      </c>
      <c r="D551" s="22" t="s">
        <v>14</v>
      </c>
      <c r="E551" s="21">
        <f>SUM(K551,Q551)</f>
        <v>0</v>
      </c>
      <c r="F551" s="21">
        <f>SUM(L551,R551)</f>
        <v>0</v>
      </c>
      <c r="G551" s="21" t="s">
        <v>14</v>
      </c>
      <c r="H551" s="24" t="s">
        <v>14</v>
      </c>
      <c r="I551" s="18" t="str">
        <f>IF(SUM(K551,M551)=0,"－",SUM(K551,M551))</f>
        <v>－</v>
      </c>
      <c r="J551" s="22" t="str">
        <f>IF(SUM(L551,N551)=0,"－",SUM(L551,N551))</f>
        <v>－</v>
      </c>
      <c r="K551" s="18">
        <v>0</v>
      </c>
      <c r="L551" s="18">
        <v>0</v>
      </c>
      <c r="M551" s="21" t="s">
        <v>14</v>
      </c>
      <c r="N551" s="24" t="s">
        <v>14</v>
      </c>
      <c r="O551" s="18" t="str">
        <f>IF(SUM(Q551,S551)=0,"－",SUM(Q551,S551))</f>
        <v>－</v>
      </c>
      <c r="P551" s="18" t="str">
        <f>IF(SUM(R551,T551)=0,"－",SUM(R551,T551))</f>
        <v>－</v>
      </c>
      <c r="Q551" s="21" t="s">
        <v>14</v>
      </c>
      <c r="R551" s="22" t="s">
        <v>14</v>
      </c>
      <c r="S551" s="21" t="s">
        <v>14</v>
      </c>
      <c r="T551" s="26" t="s">
        <v>14</v>
      </c>
      <c r="U551" s="97"/>
      <c r="V551" s="1"/>
      <c r="X551" s="2"/>
    </row>
    <row r="552" spans="1:24" ht="20.25" customHeight="1" hidden="1">
      <c r="A552" s="49" t="s">
        <v>339</v>
      </c>
      <c r="B552" s="21">
        <f>SUM(B553:B554)</f>
        <v>2</v>
      </c>
      <c r="C552" s="18">
        <f>SUM(C553:C554)</f>
        <v>2011</v>
      </c>
      <c r="D552" s="22" t="s">
        <v>14</v>
      </c>
      <c r="E552" s="18">
        <f>SUM(E553:E554)</f>
        <v>2</v>
      </c>
      <c r="F552" s="18">
        <f>SUM(F553:F554)</f>
        <v>2011</v>
      </c>
      <c r="G552" s="21" t="s">
        <v>14</v>
      </c>
      <c r="H552" s="24" t="s">
        <v>14</v>
      </c>
      <c r="I552" s="18">
        <f>SUM(I553:I554)</f>
        <v>2</v>
      </c>
      <c r="J552" s="18">
        <f>SUM(J553:J554)</f>
        <v>2011</v>
      </c>
      <c r="K552" s="18">
        <f>SUM(K553:K554)</f>
        <v>2</v>
      </c>
      <c r="L552" s="18">
        <f>SUM(L553:L554)</f>
        <v>2011</v>
      </c>
      <c r="M552" s="21" t="s">
        <v>14</v>
      </c>
      <c r="N552" s="24" t="s">
        <v>14</v>
      </c>
      <c r="O552" s="18">
        <f>SUM(O554:O872)</f>
        <v>0</v>
      </c>
      <c r="P552" s="18">
        <f>SUM(P554:P872)</f>
        <v>0</v>
      </c>
      <c r="Q552" s="18">
        <f>SUM(Q554:Q872)</f>
        <v>0</v>
      </c>
      <c r="R552" s="18">
        <f>SUM(R554:R872)</f>
        <v>0</v>
      </c>
      <c r="S552" s="21" t="s">
        <v>14</v>
      </c>
      <c r="T552" s="26" t="s">
        <v>14</v>
      </c>
      <c r="U552" s="97"/>
      <c r="V552" s="1"/>
      <c r="X552" s="2"/>
    </row>
    <row r="553" spans="1:24" ht="20.25" customHeight="1" hidden="1">
      <c r="A553" s="49" t="s">
        <v>227</v>
      </c>
      <c r="B553" s="21">
        <f aca="true" t="shared" si="348" ref="B553:C556">SUM(E553,G553)</f>
        <v>1</v>
      </c>
      <c r="C553" s="19">
        <f t="shared" si="348"/>
        <v>1005</v>
      </c>
      <c r="D553" s="22" t="s">
        <v>14</v>
      </c>
      <c r="E553" s="21">
        <f>SUM(K553,Q553)</f>
        <v>1</v>
      </c>
      <c r="F553" s="21">
        <f>SUM(L553,R553)</f>
        <v>1005</v>
      </c>
      <c r="G553" s="21" t="s">
        <v>14</v>
      </c>
      <c r="H553" s="24" t="s">
        <v>14</v>
      </c>
      <c r="I553" s="18">
        <f>IF(SUM(K553,M553)=0,"－",SUM(K553,M553))</f>
        <v>1</v>
      </c>
      <c r="J553" s="22">
        <f>IF(SUM(L553,N553)=0,"－",SUM(L553,N553))</f>
        <v>1005</v>
      </c>
      <c r="K553" s="18">
        <v>1</v>
      </c>
      <c r="L553" s="18">
        <v>1005</v>
      </c>
      <c r="M553" s="21" t="s">
        <v>14</v>
      </c>
      <c r="N553" s="24" t="s">
        <v>14</v>
      </c>
      <c r="O553" s="18" t="str">
        <f>IF(SUM(Q553,S553)=0,"－",SUM(Q553,S553))</f>
        <v>－</v>
      </c>
      <c r="P553" s="18" t="str">
        <f>IF(SUM(R553,T553)=0,"－",SUM(R553,T553))</f>
        <v>－</v>
      </c>
      <c r="Q553" s="21" t="s">
        <v>14</v>
      </c>
      <c r="R553" s="22" t="s">
        <v>14</v>
      </c>
      <c r="S553" s="21" t="s">
        <v>14</v>
      </c>
      <c r="T553" s="26" t="s">
        <v>14</v>
      </c>
      <c r="U553" s="97"/>
      <c r="V553" s="1"/>
      <c r="X553" s="2"/>
    </row>
    <row r="554" spans="1:24" ht="20.25" customHeight="1" hidden="1">
      <c r="A554" s="49" t="s">
        <v>228</v>
      </c>
      <c r="B554" s="21">
        <f t="shared" si="348"/>
        <v>1</v>
      </c>
      <c r="C554" s="19">
        <f t="shared" si="348"/>
        <v>1006</v>
      </c>
      <c r="D554" s="22" t="s">
        <v>14</v>
      </c>
      <c r="E554" s="21">
        <f>SUM(K554,Q554)</f>
        <v>1</v>
      </c>
      <c r="F554" s="21">
        <f>SUM(L554,R554)</f>
        <v>1006</v>
      </c>
      <c r="G554" s="21" t="s">
        <v>14</v>
      </c>
      <c r="H554" s="24" t="s">
        <v>14</v>
      </c>
      <c r="I554" s="18">
        <f>IF(SUM(K554,M554)=0,"－",SUM(K554,M554))</f>
        <v>1</v>
      </c>
      <c r="J554" s="22">
        <f>IF(SUM(L554,N554)=0,"－",SUM(L554,N554))</f>
        <v>1006</v>
      </c>
      <c r="K554" s="18">
        <v>1</v>
      </c>
      <c r="L554" s="18">
        <v>1006</v>
      </c>
      <c r="M554" s="21" t="s">
        <v>14</v>
      </c>
      <c r="N554" s="24" t="s">
        <v>14</v>
      </c>
      <c r="O554" s="18" t="str">
        <f>IF(SUM(Q554,S554)=0,"－",SUM(Q554,S554))</f>
        <v>－</v>
      </c>
      <c r="P554" s="18" t="str">
        <f>IF(SUM(R554,T554)=0,"－",SUM(R554,T554))</f>
        <v>－</v>
      </c>
      <c r="Q554" s="21" t="s">
        <v>14</v>
      </c>
      <c r="R554" s="22" t="s">
        <v>14</v>
      </c>
      <c r="S554" s="21" t="s">
        <v>14</v>
      </c>
      <c r="T554" s="26" t="s">
        <v>14</v>
      </c>
      <c r="U554" s="97"/>
      <c r="V554" s="1"/>
      <c r="X554" s="2"/>
    </row>
    <row r="555" spans="1:24" ht="20.25" customHeight="1" hidden="1">
      <c r="A555" s="49" t="s">
        <v>348</v>
      </c>
      <c r="B555" s="21">
        <f t="shared" si="348"/>
        <v>0</v>
      </c>
      <c r="C555" s="19">
        <f t="shared" si="348"/>
        <v>0</v>
      </c>
      <c r="D555" s="22" t="s">
        <v>14</v>
      </c>
      <c r="E555" s="18">
        <f>SUM(E556:E556)</f>
        <v>0</v>
      </c>
      <c r="F555" s="18">
        <f>SUM(F556:F556)</f>
        <v>0</v>
      </c>
      <c r="G555" s="21" t="s">
        <v>14</v>
      </c>
      <c r="H555" s="24" t="s">
        <v>14</v>
      </c>
      <c r="I555" s="18">
        <f>SUM(I556:I556)</f>
        <v>0</v>
      </c>
      <c r="J555" s="18">
        <f>SUM(J556:J556)</f>
        <v>0</v>
      </c>
      <c r="K555" s="18">
        <f>SUM(K556:K556)</f>
        <v>0</v>
      </c>
      <c r="L555" s="18">
        <f>SUM(L556:L556)</f>
        <v>0</v>
      </c>
      <c r="M555" s="21" t="s">
        <v>14</v>
      </c>
      <c r="N555" s="24" t="s">
        <v>14</v>
      </c>
      <c r="O555" s="18">
        <f>SUM(O725:O872)</f>
        <v>0</v>
      </c>
      <c r="P555" s="18">
        <f>SUM(P725:P872)</f>
        <v>0</v>
      </c>
      <c r="Q555" s="18">
        <f>SUM(Q725:Q872)</f>
        <v>0</v>
      </c>
      <c r="R555" s="18">
        <f>SUM(R725:R872)</f>
        <v>0</v>
      </c>
      <c r="S555" s="21" t="s">
        <v>14</v>
      </c>
      <c r="T555" s="26" t="s">
        <v>14</v>
      </c>
      <c r="U555" s="97"/>
      <c r="V555" s="1"/>
      <c r="X555" s="2"/>
    </row>
    <row r="556" spans="1:24" ht="20.25" customHeight="1" hidden="1">
      <c r="A556" s="49"/>
      <c r="B556" s="21">
        <f t="shared" si="348"/>
        <v>0</v>
      </c>
      <c r="C556" s="19">
        <f t="shared" si="348"/>
        <v>0</v>
      </c>
      <c r="D556" s="22" t="s">
        <v>14</v>
      </c>
      <c r="E556" s="21">
        <f>SUM(K556,Q556)</f>
        <v>0</v>
      </c>
      <c r="F556" s="21">
        <f>SUM(L556,R556)</f>
        <v>0</v>
      </c>
      <c r="G556" s="21" t="s">
        <v>14</v>
      </c>
      <c r="H556" s="24" t="s">
        <v>14</v>
      </c>
      <c r="I556" s="18" t="str">
        <f>IF(SUM(K556,M556)=0,"－",SUM(K556,M556))</f>
        <v>－</v>
      </c>
      <c r="J556" s="22" t="str">
        <f>IF(SUM(L556,N556)=0,"－",SUM(L556,N556))</f>
        <v>－</v>
      </c>
      <c r="K556" s="18">
        <v>0</v>
      </c>
      <c r="L556" s="18">
        <v>0</v>
      </c>
      <c r="M556" s="21" t="s">
        <v>14</v>
      </c>
      <c r="N556" s="24" t="s">
        <v>14</v>
      </c>
      <c r="O556" s="18" t="str">
        <f>IF(SUM(Q556,S556)=0,"－",SUM(Q556,S556))</f>
        <v>－</v>
      </c>
      <c r="P556" s="18" t="str">
        <f>IF(SUM(R556,T556)=0,"－",SUM(R556,T556))</f>
        <v>－</v>
      </c>
      <c r="Q556" s="21" t="s">
        <v>14</v>
      </c>
      <c r="R556" s="22" t="s">
        <v>14</v>
      </c>
      <c r="S556" s="21" t="s">
        <v>14</v>
      </c>
      <c r="T556" s="26" t="s">
        <v>14</v>
      </c>
      <c r="U556" s="97"/>
      <c r="V556" s="1"/>
      <c r="X556" s="2"/>
    </row>
    <row r="557" spans="1:24" ht="20.25" customHeight="1" hidden="1">
      <c r="A557" s="49" t="s">
        <v>355</v>
      </c>
      <c r="B557" s="21">
        <f>SUM(E557,G557)</f>
        <v>0</v>
      </c>
      <c r="C557" s="19">
        <f>SUM(F557,H557)</f>
        <v>0</v>
      </c>
      <c r="D557" s="22" t="s">
        <v>14</v>
      </c>
      <c r="E557" s="18">
        <f>SUM(E558:E558)</f>
        <v>0</v>
      </c>
      <c r="F557" s="18">
        <f>SUM(F558:F558)</f>
        <v>0</v>
      </c>
      <c r="G557" s="21" t="s">
        <v>14</v>
      </c>
      <c r="H557" s="24" t="s">
        <v>14</v>
      </c>
      <c r="I557" s="18">
        <f>SUM(I558:I558)</f>
        <v>0</v>
      </c>
      <c r="J557" s="18">
        <f>SUM(J558:J558)</f>
        <v>0</v>
      </c>
      <c r="K557" s="18">
        <f>SUM(K558:K558)</f>
        <v>0</v>
      </c>
      <c r="L557" s="18">
        <f>SUM(L558:L558)</f>
        <v>0</v>
      </c>
      <c r="M557" s="21" t="s">
        <v>14</v>
      </c>
      <c r="N557" s="24" t="s">
        <v>14</v>
      </c>
      <c r="O557" s="18">
        <f>SUM(O727:O874)</f>
        <v>0</v>
      </c>
      <c r="P557" s="18">
        <f>SUM(P727:P874)</f>
        <v>0</v>
      </c>
      <c r="Q557" s="18">
        <f>SUM(Q727:Q874)</f>
        <v>0</v>
      </c>
      <c r="R557" s="18">
        <f>SUM(R727:R874)</f>
        <v>0</v>
      </c>
      <c r="S557" s="21" t="s">
        <v>14</v>
      </c>
      <c r="T557" s="26" t="s">
        <v>14</v>
      </c>
      <c r="U557" s="97"/>
      <c r="V557" s="1"/>
      <c r="X557" s="2"/>
    </row>
    <row r="558" spans="1:24" ht="20.25" customHeight="1" hidden="1">
      <c r="A558" s="49"/>
      <c r="B558" s="21">
        <f>SUM(E558,G558)</f>
        <v>0</v>
      </c>
      <c r="C558" s="19">
        <f>SUM(F558,H558)</f>
        <v>0</v>
      </c>
      <c r="D558" s="22" t="s">
        <v>14</v>
      </c>
      <c r="E558" s="21">
        <f>SUM(K558,Q558)</f>
        <v>0</v>
      </c>
      <c r="F558" s="21">
        <f>SUM(L558,R558)</f>
        <v>0</v>
      </c>
      <c r="G558" s="21" t="s">
        <v>14</v>
      </c>
      <c r="H558" s="24" t="s">
        <v>14</v>
      </c>
      <c r="I558" s="18" t="str">
        <f>IF(SUM(K558,M558)=0,"－",SUM(K558,M558))</f>
        <v>－</v>
      </c>
      <c r="J558" s="22" t="str">
        <f>IF(SUM(L558,N558)=0,"－",SUM(L558,N558))</f>
        <v>－</v>
      </c>
      <c r="K558" s="18">
        <v>0</v>
      </c>
      <c r="L558" s="18">
        <v>0</v>
      </c>
      <c r="M558" s="21" t="s">
        <v>14</v>
      </c>
      <c r="N558" s="24" t="s">
        <v>14</v>
      </c>
      <c r="O558" s="18" t="str">
        <f>IF(SUM(Q558,S558)=0,"－",SUM(Q558,S558))</f>
        <v>－</v>
      </c>
      <c r="P558" s="18" t="str">
        <f>IF(SUM(R558,T558)=0,"－",SUM(R558,T558))</f>
        <v>－</v>
      </c>
      <c r="Q558" s="21" t="s">
        <v>14</v>
      </c>
      <c r="R558" s="22" t="s">
        <v>14</v>
      </c>
      <c r="S558" s="21" t="s">
        <v>14</v>
      </c>
      <c r="T558" s="26" t="s">
        <v>14</v>
      </c>
      <c r="U558" s="97"/>
      <c r="V558" s="1"/>
      <c r="X558" s="2"/>
    </row>
    <row r="559" spans="1:24" ht="20.25" customHeight="1" hidden="1">
      <c r="A559" s="49" t="s">
        <v>362</v>
      </c>
      <c r="B559" s="21">
        <f>SUM(B560:B561)</f>
        <v>2</v>
      </c>
      <c r="C559" s="18">
        <f>SUM(C560:C561)</f>
        <v>2012</v>
      </c>
      <c r="D559" s="22" t="s">
        <v>14</v>
      </c>
      <c r="E559" s="18">
        <f>SUM(E560:E561)</f>
        <v>2</v>
      </c>
      <c r="F559" s="18">
        <f>SUM(F560:F561)</f>
        <v>2012</v>
      </c>
      <c r="G559" s="21" t="s">
        <v>14</v>
      </c>
      <c r="H559" s="24" t="s">
        <v>14</v>
      </c>
      <c r="I559" s="18">
        <f>SUM(I560:I561)</f>
        <v>2</v>
      </c>
      <c r="J559" s="18">
        <f>SUM(J560:J561)</f>
        <v>2012</v>
      </c>
      <c r="K559" s="18">
        <f>SUM(K560:K561)</f>
        <v>2</v>
      </c>
      <c r="L559" s="18">
        <f>SUM(L560:L561)</f>
        <v>2012</v>
      </c>
      <c r="M559" s="21" t="s">
        <v>14</v>
      </c>
      <c r="N559" s="24" t="s">
        <v>14</v>
      </c>
      <c r="O559" s="18">
        <f>SUM(O561:O879)</f>
        <v>0</v>
      </c>
      <c r="P559" s="18">
        <f>SUM(P561:P879)</f>
        <v>0</v>
      </c>
      <c r="Q559" s="18">
        <f>SUM(Q561:Q879)</f>
        <v>0</v>
      </c>
      <c r="R559" s="18">
        <f>SUM(R561:R879)</f>
        <v>0</v>
      </c>
      <c r="S559" s="21" t="s">
        <v>14</v>
      </c>
      <c r="T559" s="26" t="s">
        <v>14</v>
      </c>
      <c r="U559" s="97"/>
      <c r="V559" s="1"/>
      <c r="X559" s="2"/>
    </row>
    <row r="560" spans="1:24" ht="20.25" customHeight="1" hidden="1">
      <c r="A560" s="49" t="s">
        <v>229</v>
      </c>
      <c r="B560" s="21">
        <f aca="true" t="shared" si="349" ref="B560:C563">SUM(E560,G560)</f>
        <v>1</v>
      </c>
      <c r="C560" s="19">
        <f t="shared" si="349"/>
        <v>1005</v>
      </c>
      <c r="D560" s="22" t="s">
        <v>14</v>
      </c>
      <c r="E560" s="21">
        <f>SUM(K560,Q560)</f>
        <v>1</v>
      </c>
      <c r="F560" s="21">
        <f>SUM(L560,R560)</f>
        <v>1005</v>
      </c>
      <c r="G560" s="21" t="s">
        <v>14</v>
      </c>
      <c r="H560" s="24" t="s">
        <v>14</v>
      </c>
      <c r="I560" s="18">
        <f>IF(SUM(K560,M560)=0,"－",SUM(K560,M560))</f>
        <v>1</v>
      </c>
      <c r="J560" s="22">
        <f>IF(SUM(L560,N560)=0,"－",SUM(L560,N560))</f>
        <v>1005</v>
      </c>
      <c r="K560" s="18">
        <v>1</v>
      </c>
      <c r="L560" s="18">
        <v>1005</v>
      </c>
      <c r="M560" s="21" t="s">
        <v>14</v>
      </c>
      <c r="N560" s="24" t="s">
        <v>14</v>
      </c>
      <c r="O560" s="18" t="str">
        <f>IF(SUM(Q560,S560)=0,"－",SUM(Q560,S560))</f>
        <v>－</v>
      </c>
      <c r="P560" s="18" t="str">
        <f>IF(SUM(R560,T560)=0,"－",SUM(R560,T560))</f>
        <v>－</v>
      </c>
      <c r="Q560" s="21" t="s">
        <v>14</v>
      </c>
      <c r="R560" s="22" t="s">
        <v>14</v>
      </c>
      <c r="S560" s="21" t="s">
        <v>14</v>
      </c>
      <c r="T560" s="26" t="s">
        <v>14</v>
      </c>
      <c r="U560" s="97"/>
      <c r="V560" s="1"/>
      <c r="X560" s="2"/>
    </row>
    <row r="561" spans="1:24" ht="20.25" customHeight="1" hidden="1">
      <c r="A561" s="49" t="s">
        <v>230</v>
      </c>
      <c r="B561" s="21">
        <f t="shared" si="349"/>
        <v>1</v>
      </c>
      <c r="C561" s="19">
        <f t="shared" si="349"/>
        <v>1007</v>
      </c>
      <c r="D561" s="22" t="s">
        <v>14</v>
      </c>
      <c r="E561" s="21">
        <f>SUM(K561,Q561)</f>
        <v>1</v>
      </c>
      <c r="F561" s="21">
        <f>SUM(L561,R561)</f>
        <v>1007</v>
      </c>
      <c r="G561" s="21" t="s">
        <v>14</v>
      </c>
      <c r="H561" s="24" t="s">
        <v>14</v>
      </c>
      <c r="I561" s="18">
        <f>IF(SUM(K561,M561)=0,"－",SUM(K561,M561))</f>
        <v>1</v>
      </c>
      <c r="J561" s="22">
        <f>IF(SUM(L561,N561)=0,"－",SUM(L561,N561))</f>
        <v>1007</v>
      </c>
      <c r="K561" s="18">
        <v>1</v>
      </c>
      <c r="L561" s="18">
        <v>1007</v>
      </c>
      <c r="M561" s="21" t="s">
        <v>14</v>
      </c>
      <c r="N561" s="24" t="s">
        <v>14</v>
      </c>
      <c r="O561" s="18" t="str">
        <f>IF(SUM(Q561,S561)=0,"－",SUM(Q561,S561))</f>
        <v>－</v>
      </c>
      <c r="P561" s="18" t="str">
        <f>IF(SUM(R561,T561)=0,"－",SUM(R561,T561))</f>
        <v>－</v>
      </c>
      <c r="Q561" s="21" t="s">
        <v>14</v>
      </c>
      <c r="R561" s="22" t="s">
        <v>14</v>
      </c>
      <c r="S561" s="21" t="s">
        <v>14</v>
      </c>
      <c r="T561" s="26" t="s">
        <v>14</v>
      </c>
      <c r="U561" s="97"/>
      <c r="V561" s="1"/>
      <c r="X561" s="2"/>
    </row>
    <row r="562" spans="1:24" ht="20.25" customHeight="1" hidden="1">
      <c r="A562" s="49" t="s">
        <v>374</v>
      </c>
      <c r="B562" s="21">
        <f t="shared" si="349"/>
        <v>0</v>
      </c>
      <c r="C562" s="19">
        <f t="shared" si="349"/>
        <v>0</v>
      </c>
      <c r="D562" s="22" t="s">
        <v>14</v>
      </c>
      <c r="E562" s="18">
        <f>SUM(E563:E563)</f>
        <v>0</v>
      </c>
      <c r="F562" s="18">
        <f>SUM(F563:F563)</f>
        <v>0</v>
      </c>
      <c r="G562" s="21" t="s">
        <v>14</v>
      </c>
      <c r="H562" s="24" t="s">
        <v>14</v>
      </c>
      <c r="I562" s="18">
        <f>SUM(I563:I563)</f>
        <v>0</v>
      </c>
      <c r="J562" s="18">
        <f>SUM(J563:J563)</f>
        <v>0</v>
      </c>
      <c r="K562" s="18">
        <f>SUM(K563:K563)</f>
        <v>0</v>
      </c>
      <c r="L562" s="18">
        <f>SUM(L563:L563)</f>
        <v>0</v>
      </c>
      <c r="M562" s="21" t="s">
        <v>14</v>
      </c>
      <c r="N562" s="24" t="s">
        <v>14</v>
      </c>
      <c r="O562" s="18">
        <f>SUM(O732:O879)</f>
        <v>0</v>
      </c>
      <c r="P562" s="18">
        <f>SUM(P732:P879)</f>
        <v>0</v>
      </c>
      <c r="Q562" s="18">
        <f>SUM(Q732:Q879)</f>
        <v>0</v>
      </c>
      <c r="R562" s="18">
        <f>SUM(R732:R879)</f>
        <v>0</v>
      </c>
      <c r="S562" s="21" t="s">
        <v>14</v>
      </c>
      <c r="T562" s="26" t="s">
        <v>14</v>
      </c>
      <c r="U562" s="97"/>
      <c r="V562" s="1"/>
      <c r="X562" s="2"/>
    </row>
    <row r="563" spans="1:24" ht="20.25" customHeight="1" hidden="1">
      <c r="A563" s="49"/>
      <c r="B563" s="21">
        <f t="shared" si="349"/>
        <v>0</v>
      </c>
      <c r="C563" s="19">
        <f t="shared" si="349"/>
        <v>0</v>
      </c>
      <c r="D563" s="22" t="s">
        <v>14</v>
      </c>
      <c r="E563" s="21">
        <f>SUM(K563,Q563)</f>
        <v>0</v>
      </c>
      <c r="F563" s="21">
        <f>SUM(L563,R563)</f>
        <v>0</v>
      </c>
      <c r="G563" s="21" t="s">
        <v>14</v>
      </c>
      <c r="H563" s="24" t="s">
        <v>14</v>
      </c>
      <c r="I563" s="18" t="str">
        <f>IF(SUM(K563,M563)=0,"－",SUM(K563,M563))</f>
        <v>－</v>
      </c>
      <c r="J563" s="22" t="str">
        <f>IF(SUM(L563,N563)=0,"－",SUM(L563,N563))</f>
        <v>－</v>
      </c>
      <c r="K563" s="18">
        <v>0</v>
      </c>
      <c r="L563" s="18">
        <v>0</v>
      </c>
      <c r="M563" s="21" t="s">
        <v>14</v>
      </c>
      <c r="N563" s="24" t="s">
        <v>14</v>
      </c>
      <c r="O563" s="18" t="str">
        <f>IF(SUM(Q563,S563)=0,"－",SUM(Q563,S563))</f>
        <v>－</v>
      </c>
      <c r="P563" s="18" t="str">
        <f>IF(SUM(R563,T563)=0,"－",SUM(R563,T563))</f>
        <v>－</v>
      </c>
      <c r="Q563" s="21" t="s">
        <v>14</v>
      </c>
      <c r="R563" s="22" t="s">
        <v>14</v>
      </c>
      <c r="S563" s="21" t="s">
        <v>14</v>
      </c>
      <c r="T563" s="26" t="s">
        <v>14</v>
      </c>
      <c r="U563" s="97"/>
      <c r="V563" s="1"/>
      <c r="X563" s="2"/>
    </row>
    <row r="564" spans="1:22" s="5" customFormat="1" ht="20.25" customHeight="1">
      <c r="A564" s="48" t="s">
        <v>471</v>
      </c>
      <c r="B564" s="43">
        <f>SUM(B565,B567,B570,B572,B574,B576,B578,B580,B581,B582,B583,B584)</f>
        <v>3</v>
      </c>
      <c r="C564" s="43">
        <f>SUM(C565,C567,C570,C572,C574,C576,C578,C580,C581,C582,C583,C584)</f>
        <v>8511</v>
      </c>
      <c r="D564" s="52" t="s">
        <v>15</v>
      </c>
      <c r="E564" s="43">
        <f aca="true" t="shared" si="350" ref="E564:T564">SUM(E565,E567,E570,E572,E574,E576,E578,E580,E581,E582,E583,E584)</f>
        <v>3</v>
      </c>
      <c r="F564" s="43">
        <f t="shared" si="350"/>
        <v>8511</v>
      </c>
      <c r="G564" s="41">
        <f t="shared" si="350"/>
        <v>0</v>
      </c>
      <c r="H564" s="50">
        <f t="shared" si="350"/>
        <v>0</v>
      </c>
      <c r="I564" s="41">
        <f t="shared" si="350"/>
        <v>3</v>
      </c>
      <c r="J564" s="43">
        <f t="shared" si="350"/>
        <v>8511</v>
      </c>
      <c r="K564" s="43">
        <f t="shared" si="350"/>
        <v>3</v>
      </c>
      <c r="L564" s="43">
        <f t="shared" si="350"/>
        <v>8511</v>
      </c>
      <c r="M564" s="41">
        <f t="shared" si="350"/>
        <v>0</v>
      </c>
      <c r="N564" s="50">
        <f t="shared" si="350"/>
        <v>0</v>
      </c>
      <c r="O564" s="46">
        <f t="shared" si="350"/>
        <v>0</v>
      </c>
      <c r="P564" s="41">
        <f t="shared" si="350"/>
        <v>0</v>
      </c>
      <c r="Q564" s="41">
        <f t="shared" si="350"/>
        <v>0</v>
      </c>
      <c r="R564" s="41">
        <f t="shared" si="350"/>
        <v>0</v>
      </c>
      <c r="S564" s="41">
        <f t="shared" si="350"/>
        <v>0</v>
      </c>
      <c r="T564" s="51">
        <f t="shared" si="350"/>
        <v>0</v>
      </c>
      <c r="U564" s="96">
        <f>LEFT(A564,FIND("年",A564)-1)+1911</f>
        <v>2014</v>
      </c>
      <c r="V564" s="1"/>
    </row>
    <row r="565" spans="1:24" ht="20.25" customHeight="1" hidden="1">
      <c r="A565" s="49" t="s">
        <v>302</v>
      </c>
      <c r="B565" s="21">
        <f>SUM(E565,G565)</f>
        <v>0</v>
      </c>
      <c r="C565" s="19">
        <f>SUM(F565,H565)</f>
        <v>0</v>
      </c>
      <c r="D565" s="22" t="s">
        <v>14</v>
      </c>
      <c r="E565" s="18">
        <f>SUM(E566:E566)</f>
        <v>0</v>
      </c>
      <c r="F565" s="18">
        <f>SUM(F566:F566)</f>
        <v>0</v>
      </c>
      <c r="G565" s="21" t="s">
        <v>14</v>
      </c>
      <c r="H565" s="24" t="s">
        <v>14</v>
      </c>
      <c r="I565" s="18">
        <f>SUM(I566:I566)</f>
        <v>0</v>
      </c>
      <c r="J565" s="18">
        <f>SUM(J566:J566)</f>
        <v>0</v>
      </c>
      <c r="K565" s="18">
        <f>SUM(K566:K566)</f>
        <v>0</v>
      </c>
      <c r="L565" s="18">
        <f>SUM(L566:L566)</f>
        <v>0</v>
      </c>
      <c r="M565" s="21" t="s">
        <v>14</v>
      </c>
      <c r="N565" s="24" t="s">
        <v>14</v>
      </c>
      <c r="O565" s="18">
        <f>SUM(O726:O873)</f>
        <v>0</v>
      </c>
      <c r="P565" s="18">
        <f>SUM(P726:P873)</f>
        <v>0</v>
      </c>
      <c r="Q565" s="18">
        <f>SUM(Q726:Q873)</f>
        <v>0</v>
      </c>
      <c r="R565" s="18">
        <f>SUM(R726:R873)</f>
        <v>0</v>
      </c>
      <c r="S565" s="21" t="s">
        <v>14</v>
      </c>
      <c r="T565" s="26" t="s">
        <v>14</v>
      </c>
      <c r="U565" s="97"/>
      <c r="V565" s="1"/>
      <c r="X565" s="2"/>
    </row>
    <row r="566" spans="1:24" ht="20.25" customHeight="1" hidden="1">
      <c r="A566" s="49"/>
      <c r="B566" s="21">
        <f>SUM(E566,G566)</f>
        <v>0</v>
      </c>
      <c r="C566" s="19">
        <f>SUM(F566,H566)</f>
        <v>0</v>
      </c>
      <c r="D566" s="22" t="s">
        <v>14</v>
      </c>
      <c r="E566" s="21">
        <f>SUM(K566,Q566)</f>
        <v>0</v>
      </c>
      <c r="F566" s="21">
        <f>SUM(L566,R566)</f>
        <v>0</v>
      </c>
      <c r="G566" s="21" t="s">
        <v>14</v>
      </c>
      <c r="H566" s="24" t="s">
        <v>14</v>
      </c>
      <c r="I566" s="18" t="str">
        <f>IF(SUM(K566,M566)=0,"－",SUM(K566,M566))</f>
        <v>－</v>
      </c>
      <c r="J566" s="22" t="str">
        <f>IF(SUM(L566,N566)=0,"－",SUM(L566,N566))</f>
        <v>－</v>
      </c>
      <c r="K566" s="18">
        <v>0</v>
      </c>
      <c r="L566" s="18">
        <v>0</v>
      </c>
      <c r="M566" s="21" t="s">
        <v>14</v>
      </c>
      <c r="N566" s="24" t="s">
        <v>14</v>
      </c>
      <c r="O566" s="18" t="str">
        <f>IF(SUM(Q566,S566)=0,"－",SUM(Q566,S566))</f>
        <v>－</v>
      </c>
      <c r="P566" s="18" t="str">
        <f>IF(SUM(R566,T566)=0,"－",SUM(R566,T566))</f>
        <v>－</v>
      </c>
      <c r="Q566" s="21" t="s">
        <v>14</v>
      </c>
      <c r="R566" s="22" t="s">
        <v>14</v>
      </c>
      <c r="S566" s="21" t="s">
        <v>14</v>
      </c>
      <c r="T566" s="26" t="s">
        <v>14</v>
      </c>
      <c r="U566" s="97"/>
      <c r="V566" s="1"/>
      <c r="X566" s="2"/>
    </row>
    <row r="567" spans="1:24" ht="20.25" customHeight="1" hidden="1">
      <c r="A567" s="49" t="s">
        <v>304</v>
      </c>
      <c r="B567" s="21">
        <f>SUM(B568:B569)</f>
        <v>2</v>
      </c>
      <c r="C567" s="18">
        <f>SUM(C568:C569)</f>
        <v>2011</v>
      </c>
      <c r="D567" s="22" t="s">
        <v>14</v>
      </c>
      <c r="E567" s="18">
        <f>SUM(E568:E569)</f>
        <v>2</v>
      </c>
      <c r="F567" s="18">
        <f>SUM(F568:F569)</f>
        <v>2011</v>
      </c>
      <c r="G567" s="21" t="s">
        <v>14</v>
      </c>
      <c r="H567" s="24" t="s">
        <v>14</v>
      </c>
      <c r="I567" s="18">
        <f>SUM(I568:I569)</f>
        <v>2</v>
      </c>
      <c r="J567" s="18">
        <f>SUM(J568:J569)</f>
        <v>2011</v>
      </c>
      <c r="K567" s="18">
        <f>SUM(K568:K569)</f>
        <v>2</v>
      </c>
      <c r="L567" s="18">
        <f>SUM(L568:L569)</f>
        <v>2011</v>
      </c>
      <c r="M567" s="21" t="s">
        <v>14</v>
      </c>
      <c r="N567" s="24" t="s">
        <v>14</v>
      </c>
      <c r="O567" s="18">
        <f>SUM(O569:O878)</f>
        <v>0</v>
      </c>
      <c r="P567" s="18">
        <f>SUM(P569:P878)</f>
        <v>0</v>
      </c>
      <c r="Q567" s="18">
        <f>SUM(Q569:Q878)</f>
        <v>0</v>
      </c>
      <c r="R567" s="18">
        <f>SUM(R569:R878)</f>
        <v>0</v>
      </c>
      <c r="S567" s="21" t="s">
        <v>14</v>
      </c>
      <c r="T567" s="26" t="s">
        <v>14</v>
      </c>
      <c r="U567" s="97"/>
      <c r="V567" s="1"/>
      <c r="X567" s="2"/>
    </row>
    <row r="568" spans="1:24" ht="20.25" customHeight="1" hidden="1">
      <c r="A568" s="49" t="s">
        <v>231</v>
      </c>
      <c r="B568" s="21">
        <f aca="true" t="shared" si="351" ref="B568:C579">SUM(E568,G568)</f>
        <v>1</v>
      </c>
      <c r="C568" s="19">
        <f t="shared" si="351"/>
        <v>1005</v>
      </c>
      <c r="D568" s="22" t="s">
        <v>14</v>
      </c>
      <c r="E568" s="21">
        <f>SUM(K568,Q568)</f>
        <v>1</v>
      </c>
      <c r="F568" s="21">
        <f>SUM(L568,R568)</f>
        <v>1005</v>
      </c>
      <c r="G568" s="21" t="s">
        <v>14</v>
      </c>
      <c r="H568" s="24" t="s">
        <v>14</v>
      </c>
      <c r="I568" s="18">
        <f>IF(SUM(K568,M568)=0,"－",SUM(K568,M568))</f>
        <v>1</v>
      </c>
      <c r="J568" s="22">
        <f>IF(SUM(L568,N568)=0,"－",SUM(L568,N568))</f>
        <v>1005</v>
      </c>
      <c r="K568" s="18">
        <v>1</v>
      </c>
      <c r="L568" s="18">
        <v>1005</v>
      </c>
      <c r="M568" s="21" t="s">
        <v>14</v>
      </c>
      <c r="N568" s="24" t="s">
        <v>14</v>
      </c>
      <c r="O568" s="18" t="str">
        <f>IF(SUM(Q568,S568)=0,"－",SUM(Q568,S568))</f>
        <v>－</v>
      </c>
      <c r="P568" s="18" t="str">
        <f>IF(SUM(R568,T568)=0,"－",SUM(R568,T568))</f>
        <v>－</v>
      </c>
      <c r="Q568" s="21" t="s">
        <v>14</v>
      </c>
      <c r="R568" s="22" t="s">
        <v>14</v>
      </c>
      <c r="S568" s="21" t="s">
        <v>14</v>
      </c>
      <c r="T568" s="26" t="s">
        <v>14</v>
      </c>
      <c r="U568" s="97"/>
      <c r="V568" s="1"/>
      <c r="X568" s="2"/>
    </row>
    <row r="569" spans="1:24" ht="20.25" customHeight="1" hidden="1">
      <c r="A569" s="49" t="s">
        <v>232</v>
      </c>
      <c r="B569" s="21">
        <f t="shared" si="351"/>
        <v>1</v>
      </c>
      <c r="C569" s="19">
        <f t="shared" si="351"/>
        <v>1006</v>
      </c>
      <c r="D569" s="22" t="s">
        <v>14</v>
      </c>
      <c r="E569" s="21">
        <f>SUM(K569,Q569)</f>
        <v>1</v>
      </c>
      <c r="F569" s="21">
        <f>SUM(L569,R569)</f>
        <v>1006</v>
      </c>
      <c r="G569" s="21" t="s">
        <v>14</v>
      </c>
      <c r="H569" s="24" t="s">
        <v>14</v>
      </c>
      <c r="I569" s="18">
        <f>IF(SUM(K569,M569)=0,"－",SUM(K569,M569))</f>
        <v>1</v>
      </c>
      <c r="J569" s="22">
        <f>IF(SUM(L569,N569)=0,"－",SUM(L569,N569))</f>
        <v>1006</v>
      </c>
      <c r="K569" s="18">
        <v>1</v>
      </c>
      <c r="L569" s="18">
        <v>1006</v>
      </c>
      <c r="M569" s="21" t="s">
        <v>14</v>
      </c>
      <c r="N569" s="24" t="s">
        <v>14</v>
      </c>
      <c r="O569" s="18" t="str">
        <f>IF(SUM(Q569,S569)=0,"－",SUM(Q569,S569))</f>
        <v>－</v>
      </c>
      <c r="P569" s="18" t="str">
        <f>IF(SUM(R569,T569)=0,"－",SUM(R569,T569))</f>
        <v>－</v>
      </c>
      <c r="Q569" s="21" t="s">
        <v>14</v>
      </c>
      <c r="R569" s="22" t="s">
        <v>14</v>
      </c>
      <c r="S569" s="21" t="s">
        <v>14</v>
      </c>
      <c r="T569" s="26" t="s">
        <v>14</v>
      </c>
      <c r="U569" s="97"/>
      <c r="V569" s="1"/>
      <c r="X569" s="2"/>
    </row>
    <row r="570" spans="1:24" ht="20.25" customHeight="1" hidden="1">
      <c r="A570" s="49" t="s">
        <v>315</v>
      </c>
      <c r="B570" s="21">
        <f t="shared" si="351"/>
        <v>0</v>
      </c>
      <c r="C570" s="19">
        <f t="shared" si="351"/>
        <v>0</v>
      </c>
      <c r="D570" s="22" t="s">
        <v>14</v>
      </c>
      <c r="E570" s="18">
        <f>SUM(E571:E571)</f>
        <v>0</v>
      </c>
      <c r="F570" s="18">
        <f>SUM(F571:F571)</f>
        <v>0</v>
      </c>
      <c r="G570" s="21" t="s">
        <v>14</v>
      </c>
      <c r="H570" s="24" t="s">
        <v>14</v>
      </c>
      <c r="I570" s="18">
        <f>SUM(I571:I571)</f>
        <v>0</v>
      </c>
      <c r="J570" s="18">
        <f>SUM(J571:J571)</f>
        <v>0</v>
      </c>
      <c r="K570" s="18">
        <f>SUM(K571:K571)</f>
        <v>0</v>
      </c>
      <c r="L570" s="18">
        <f>SUM(L571:L571)</f>
        <v>0</v>
      </c>
      <c r="M570" s="21" t="s">
        <v>14</v>
      </c>
      <c r="N570" s="24" t="s">
        <v>14</v>
      </c>
      <c r="O570" s="18">
        <f>SUM(O731:O878)</f>
        <v>0</v>
      </c>
      <c r="P570" s="18">
        <f>SUM(P731:P878)</f>
        <v>0</v>
      </c>
      <c r="Q570" s="18">
        <f>SUM(Q731:Q878)</f>
        <v>0</v>
      </c>
      <c r="R570" s="18">
        <f>SUM(R731:R878)</f>
        <v>0</v>
      </c>
      <c r="S570" s="21" t="s">
        <v>14</v>
      </c>
      <c r="T570" s="26" t="s">
        <v>14</v>
      </c>
      <c r="U570" s="97"/>
      <c r="V570" s="1"/>
      <c r="X570" s="2"/>
    </row>
    <row r="571" spans="1:24" ht="20.25" customHeight="1" hidden="1">
      <c r="A571" s="49"/>
      <c r="B571" s="21">
        <f t="shared" si="351"/>
        <v>0</v>
      </c>
      <c r="C571" s="19">
        <f t="shared" si="351"/>
        <v>0</v>
      </c>
      <c r="D571" s="22" t="s">
        <v>14</v>
      </c>
      <c r="E571" s="21">
        <f>SUM(K571,Q571)</f>
        <v>0</v>
      </c>
      <c r="F571" s="21">
        <f>SUM(L571,R571)</f>
        <v>0</v>
      </c>
      <c r="G571" s="21" t="s">
        <v>14</v>
      </c>
      <c r="H571" s="24" t="s">
        <v>14</v>
      </c>
      <c r="I571" s="18" t="str">
        <f>IF(SUM(K571,M571)=0,"－",SUM(K571,M571))</f>
        <v>－</v>
      </c>
      <c r="J571" s="22" t="str">
        <f>IF(SUM(L571,N571)=0,"－",SUM(L571,N571))</f>
        <v>－</v>
      </c>
      <c r="K571" s="18">
        <v>0</v>
      </c>
      <c r="L571" s="18">
        <v>0</v>
      </c>
      <c r="M571" s="21" t="s">
        <v>14</v>
      </c>
      <c r="N571" s="24" t="s">
        <v>14</v>
      </c>
      <c r="O571" s="18" t="str">
        <f>IF(SUM(Q571,S571)=0,"－",SUM(Q571,S571))</f>
        <v>－</v>
      </c>
      <c r="P571" s="18" t="str">
        <f>IF(SUM(R571,T571)=0,"－",SUM(R571,T571))</f>
        <v>－</v>
      </c>
      <c r="Q571" s="21" t="s">
        <v>14</v>
      </c>
      <c r="R571" s="22" t="s">
        <v>14</v>
      </c>
      <c r="S571" s="21" t="s">
        <v>14</v>
      </c>
      <c r="T571" s="26" t="s">
        <v>14</v>
      </c>
      <c r="U571" s="97"/>
      <c r="V571" s="1"/>
      <c r="X571" s="2"/>
    </row>
    <row r="572" spans="1:24" ht="20.25" customHeight="1" hidden="1">
      <c r="A572" s="49" t="s">
        <v>16</v>
      </c>
      <c r="B572" s="21">
        <f t="shared" si="351"/>
        <v>0</v>
      </c>
      <c r="C572" s="19">
        <f t="shared" si="351"/>
        <v>0</v>
      </c>
      <c r="D572" s="22" t="s">
        <v>14</v>
      </c>
      <c r="E572" s="18">
        <f>SUM(E573:E573)</f>
        <v>0</v>
      </c>
      <c r="F572" s="18">
        <f>SUM(F573:F573)</f>
        <v>0</v>
      </c>
      <c r="G572" s="21" t="s">
        <v>14</v>
      </c>
      <c r="H572" s="24" t="s">
        <v>14</v>
      </c>
      <c r="I572" s="18">
        <f>SUM(I573:I573)</f>
        <v>0</v>
      </c>
      <c r="J572" s="18">
        <f>SUM(J573:J573)</f>
        <v>0</v>
      </c>
      <c r="K572" s="18">
        <f>SUM(K573:K573)</f>
        <v>0</v>
      </c>
      <c r="L572" s="18">
        <f>SUM(L573:L573)</f>
        <v>0</v>
      </c>
      <c r="M572" s="21" t="s">
        <v>14</v>
      </c>
      <c r="N572" s="24" t="s">
        <v>14</v>
      </c>
      <c r="O572" s="18">
        <f>SUM(O733:O880)</f>
        <v>0</v>
      </c>
      <c r="P572" s="18">
        <f>SUM(P733:P880)</f>
        <v>0</v>
      </c>
      <c r="Q572" s="18">
        <f>SUM(Q733:Q880)</f>
        <v>0</v>
      </c>
      <c r="R572" s="18">
        <f>SUM(R733:R880)</f>
        <v>0</v>
      </c>
      <c r="S572" s="21" t="s">
        <v>14</v>
      </c>
      <c r="T572" s="26" t="s">
        <v>14</v>
      </c>
      <c r="U572" s="97"/>
      <c r="V572" s="1"/>
      <c r="X572" s="2"/>
    </row>
    <row r="573" spans="1:24" ht="20.25" customHeight="1" hidden="1">
      <c r="A573" s="49"/>
      <c r="B573" s="21">
        <f t="shared" si="351"/>
        <v>0</v>
      </c>
      <c r="C573" s="19">
        <f t="shared" si="351"/>
        <v>0</v>
      </c>
      <c r="D573" s="22" t="s">
        <v>14</v>
      </c>
      <c r="E573" s="21">
        <f>SUM(K573,Q573)</f>
        <v>0</v>
      </c>
      <c r="F573" s="21">
        <f>SUM(L573,R573)</f>
        <v>0</v>
      </c>
      <c r="G573" s="21" t="s">
        <v>14</v>
      </c>
      <c r="H573" s="24" t="s">
        <v>14</v>
      </c>
      <c r="I573" s="18" t="str">
        <f>IF(SUM(K573,M573)=0,"－",SUM(K573,M573))</f>
        <v>－</v>
      </c>
      <c r="J573" s="22" t="str">
        <f>IF(SUM(L573,N573)=0,"－",SUM(L573,N573))</f>
        <v>－</v>
      </c>
      <c r="K573" s="18">
        <v>0</v>
      </c>
      <c r="L573" s="18">
        <v>0</v>
      </c>
      <c r="M573" s="21" t="s">
        <v>14</v>
      </c>
      <c r="N573" s="24" t="s">
        <v>14</v>
      </c>
      <c r="O573" s="18" t="str">
        <f>IF(SUM(Q573,S573)=0,"－",SUM(Q573,S573))</f>
        <v>－</v>
      </c>
      <c r="P573" s="18" t="str">
        <f>IF(SUM(R573,T573)=0,"－",SUM(R573,T573))</f>
        <v>－</v>
      </c>
      <c r="Q573" s="21" t="s">
        <v>14</v>
      </c>
      <c r="R573" s="22" t="s">
        <v>14</v>
      </c>
      <c r="S573" s="21" t="s">
        <v>14</v>
      </c>
      <c r="T573" s="26" t="s">
        <v>14</v>
      </c>
      <c r="U573" s="97"/>
      <c r="V573" s="1"/>
      <c r="X573" s="2"/>
    </row>
    <row r="574" spans="1:24" ht="20.25" customHeight="1" hidden="1">
      <c r="A574" s="49" t="s">
        <v>323</v>
      </c>
      <c r="B574" s="21">
        <f t="shared" si="351"/>
        <v>0</v>
      </c>
      <c r="C574" s="19">
        <f t="shared" si="351"/>
        <v>0</v>
      </c>
      <c r="D574" s="22" t="s">
        <v>14</v>
      </c>
      <c r="E574" s="18">
        <f>SUM(E575:E575)</f>
        <v>0</v>
      </c>
      <c r="F574" s="18">
        <f>SUM(F575:F575)</f>
        <v>0</v>
      </c>
      <c r="G574" s="21" t="s">
        <v>14</v>
      </c>
      <c r="H574" s="24" t="s">
        <v>14</v>
      </c>
      <c r="I574" s="18">
        <f>SUM(I575:I575)</f>
        <v>0</v>
      </c>
      <c r="J574" s="18">
        <f>SUM(J575:J575)</f>
        <v>0</v>
      </c>
      <c r="K574" s="18">
        <f>SUM(K575:K575)</f>
        <v>0</v>
      </c>
      <c r="L574" s="18">
        <f>SUM(L575:L575)</f>
        <v>0</v>
      </c>
      <c r="M574" s="21" t="s">
        <v>14</v>
      </c>
      <c r="N574" s="24" t="s">
        <v>14</v>
      </c>
      <c r="O574" s="18">
        <f>SUM(O735:O882)</f>
        <v>0</v>
      </c>
      <c r="P574" s="18">
        <f>SUM(P735:P882)</f>
        <v>0</v>
      </c>
      <c r="Q574" s="18">
        <f>SUM(Q735:Q882)</f>
        <v>0</v>
      </c>
      <c r="R574" s="18">
        <f>SUM(R735:R882)</f>
        <v>0</v>
      </c>
      <c r="S574" s="21" t="s">
        <v>14</v>
      </c>
      <c r="T574" s="26" t="s">
        <v>14</v>
      </c>
      <c r="U574" s="97"/>
      <c r="V574" s="1"/>
      <c r="X574" s="2"/>
    </row>
    <row r="575" spans="1:24" ht="20.25" customHeight="1" hidden="1">
      <c r="A575" s="49"/>
      <c r="B575" s="21">
        <f t="shared" si="351"/>
        <v>0</v>
      </c>
      <c r="C575" s="19">
        <f t="shared" si="351"/>
        <v>0</v>
      </c>
      <c r="D575" s="22" t="s">
        <v>14</v>
      </c>
      <c r="E575" s="21">
        <f>SUM(K575,Q575)</f>
        <v>0</v>
      </c>
      <c r="F575" s="21">
        <f>SUM(L575,R575)</f>
        <v>0</v>
      </c>
      <c r="G575" s="21" t="s">
        <v>14</v>
      </c>
      <c r="H575" s="24" t="s">
        <v>14</v>
      </c>
      <c r="I575" s="18" t="str">
        <f>IF(SUM(K575,M575)=0,"－",SUM(K575,M575))</f>
        <v>－</v>
      </c>
      <c r="J575" s="22" t="str">
        <f>IF(SUM(L575,N575)=0,"－",SUM(L575,N575))</f>
        <v>－</v>
      </c>
      <c r="K575" s="18">
        <v>0</v>
      </c>
      <c r="L575" s="18">
        <v>0</v>
      </c>
      <c r="M575" s="21" t="s">
        <v>14</v>
      </c>
      <c r="N575" s="24" t="s">
        <v>14</v>
      </c>
      <c r="O575" s="18" t="str">
        <f>IF(SUM(Q575,S575)=0,"－",SUM(Q575,S575))</f>
        <v>－</v>
      </c>
      <c r="P575" s="18" t="str">
        <f>IF(SUM(R575,T575)=0,"－",SUM(R575,T575))</f>
        <v>－</v>
      </c>
      <c r="Q575" s="21" t="s">
        <v>14</v>
      </c>
      <c r="R575" s="22" t="s">
        <v>14</v>
      </c>
      <c r="S575" s="21" t="s">
        <v>14</v>
      </c>
      <c r="T575" s="26" t="s">
        <v>14</v>
      </c>
      <c r="U575" s="97"/>
      <c r="V575" s="1"/>
      <c r="X575" s="2"/>
    </row>
    <row r="576" spans="1:24" ht="20.25" customHeight="1" hidden="1">
      <c r="A576" s="49" t="s">
        <v>330</v>
      </c>
      <c r="B576" s="21">
        <f t="shared" si="351"/>
        <v>0</v>
      </c>
      <c r="C576" s="19">
        <f t="shared" si="351"/>
        <v>0</v>
      </c>
      <c r="D576" s="22" t="s">
        <v>14</v>
      </c>
      <c r="E576" s="18">
        <f>SUM(E577:E577)</f>
        <v>0</v>
      </c>
      <c r="F576" s="18">
        <f>SUM(F577:F577)</f>
        <v>0</v>
      </c>
      <c r="G576" s="21" t="s">
        <v>14</v>
      </c>
      <c r="H576" s="24" t="s">
        <v>14</v>
      </c>
      <c r="I576" s="18">
        <f>SUM(I577:I577)</f>
        <v>0</v>
      </c>
      <c r="J576" s="18">
        <f>SUM(J577:J577)</f>
        <v>0</v>
      </c>
      <c r="K576" s="18">
        <f>SUM(K577:K577)</f>
        <v>0</v>
      </c>
      <c r="L576" s="18">
        <f>SUM(L577:L577)</f>
        <v>0</v>
      </c>
      <c r="M576" s="21" t="s">
        <v>14</v>
      </c>
      <c r="N576" s="24" t="s">
        <v>14</v>
      </c>
      <c r="O576" s="18">
        <f>SUM(O737:O884)</f>
        <v>0</v>
      </c>
      <c r="P576" s="18">
        <f>SUM(P737:P884)</f>
        <v>0</v>
      </c>
      <c r="Q576" s="18">
        <f>SUM(Q737:Q884)</f>
        <v>0</v>
      </c>
      <c r="R576" s="18">
        <f>SUM(R737:R884)</f>
        <v>0</v>
      </c>
      <c r="S576" s="21" t="s">
        <v>14</v>
      </c>
      <c r="T576" s="26" t="s">
        <v>14</v>
      </c>
      <c r="U576" s="97"/>
      <c r="V576" s="1"/>
      <c r="X576" s="2"/>
    </row>
    <row r="577" spans="1:24" ht="20.25" customHeight="1" hidden="1">
      <c r="A577" s="49"/>
      <c r="B577" s="21">
        <f t="shared" si="351"/>
        <v>0</v>
      </c>
      <c r="C577" s="19">
        <f t="shared" si="351"/>
        <v>0</v>
      </c>
      <c r="D577" s="22" t="s">
        <v>14</v>
      </c>
      <c r="E577" s="21">
        <f>SUM(K577,Q577)</f>
        <v>0</v>
      </c>
      <c r="F577" s="21">
        <f>SUM(L577,R577)</f>
        <v>0</v>
      </c>
      <c r="G577" s="21" t="s">
        <v>14</v>
      </c>
      <c r="H577" s="24" t="s">
        <v>14</v>
      </c>
      <c r="I577" s="18" t="str">
        <f>IF(SUM(K577,M577)=0,"－",SUM(K577,M577))</f>
        <v>－</v>
      </c>
      <c r="J577" s="22" t="str">
        <f>IF(SUM(L577,N577)=0,"－",SUM(L577,N577))</f>
        <v>－</v>
      </c>
      <c r="K577" s="18">
        <v>0</v>
      </c>
      <c r="L577" s="18">
        <v>0</v>
      </c>
      <c r="M577" s="21" t="s">
        <v>14</v>
      </c>
      <c r="N577" s="24" t="s">
        <v>14</v>
      </c>
      <c r="O577" s="18" t="str">
        <f>IF(SUM(Q577,S577)=0,"－",SUM(Q577,S577))</f>
        <v>－</v>
      </c>
      <c r="P577" s="18" t="str">
        <f>IF(SUM(R577,T577)=0,"－",SUM(R577,T577))</f>
        <v>－</v>
      </c>
      <c r="Q577" s="21" t="s">
        <v>14</v>
      </c>
      <c r="R577" s="22" t="s">
        <v>14</v>
      </c>
      <c r="S577" s="21" t="s">
        <v>14</v>
      </c>
      <c r="T577" s="26" t="s">
        <v>14</v>
      </c>
      <c r="U577" s="97"/>
      <c r="V577" s="1"/>
      <c r="X577" s="2"/>
    </row>
    <row r="578" spans="1:24" ht="20.25" customHeight="1" hidden="1">
      <c r="A578" s="49" t="s">
        <v>336</v>
      </c>
      <c r="B578" s="21">
        <f t="shared" si="351"/>
        <v>1</v>
      </c>
      <c r="C578" s="19">
        <f t="shared" si="351"/>
        <v>6500</v>
      </c>
      <c r="D578" s="22" t="s">
        <v>14</v>
      </c>
      <c r="E578" s="18">
        <f>SUM(E579:E579)</f>
        <v>1</v>
      </c>
      <c r="F578" s="18">
        <f>SUM(F579:F579)</f>
        <v>6500</v>
      </c>
      <c r="G578" s="21" t="s">
        <v>14</v>
      </c>
      <c r="H578" s="24" t="s">
        <v>14</v>
      </c>
      <c r="I578" s="18">
        <f>SUM(I579:I579)</f>
        <v>1</v>
      </c>
      <c r="J578" s="18">
        <f>SUM(J579:J579)</f>
        <v>6500</v>
      </c>
      <c r="K578" s="18">
        <f>SUM(K579:K579)</f>
        <v>1</v>
      </c>
      <c r="L578" s="18">
        <f>SUM(L579:L579)</f>
        <v>6500</v>
      </c>
      <c r="M578" s="21" t="s">
        <v>14</v>
      </c>
      <c r="N578" s="24" t="s">
        <v>14</v>
      </c>
      <c r="O578" s="18">
        <f>SUM(O739:O886)</f>
        <v>0</v>
      </c>
      <c r="P578" s="18">
        <f>SUM(P739:P886)</f>
        <v>0</v>
      </c>
      <c r="Q578" s="18">
        <f>SUM(Q739:Q886)</f>
        <v>0</v>
      </c>
      <c r="R578" s="18">
        <f>SUM(R739:R886)</f>
        <v>0</v>
      </c>
      <c r="S578" s="21" t="s">
        <v>14</v>
      </c>
      <c r="T578" s="26" t="s">
        <v>14</v>
      </c>
      <c r="U578" s="97"/>
      <c r="V578" s="1"/>
      <c r="X578" s="2"/>
    </row>
    <row r="579" spans="1:24" ht="20.25" customHeight="1" hidden="1">
      <c r="A579" s="49" t="s">
        <v>233</v>
      </c>
      <c r="B579" s="21">
        <f t="shared" si="351"/>
        <v>1</v>
      </c>
      <c r="C579" s="19">
        <f t="shared" si="351"/>
        <v>6500</v>
      </c>
      <c r="D579" s="22" t="s">
        <v>14</v>
      </c>
      <c r="E579" s="21">
        <f>SUM(K579,Q579)</f>
        <v>1</v>
      </c>
      <c r="F579" s="21">
        <f>SUM(L579,R579)</f>
        <v>6500</v>
      </c>
      <c r="G579" s="21" t="s">
        <v>14</v>
      </c>
      <c r="H579" s="24" t="s">
        <v>14</v>
      </c>
      <c r="I579" s="18">
        <f>IF(SUM(K579,M579)=0,"－",SUM(K579,M579))</f>
        <v>1</v>
      </c>
      <c r="J579" s="22">
        <f>IF(SUM(L579,N579)=0,"－",SUM(L579,N579))</f>
        <v>6500</v>
      </c>
      <c r="K579" s="18">
        <v>1</v>
      </c>
      <c r="L579" s="18">
        <v>6500</v>
      </c>
      <c r="M579" s="21" t="s">
        <v>14</v>
      </c>
      <c r="N579" s="24" t="s">
        <v>14</v>
      </c>
      <c r="O579" s="18" t="str">
        <f>IF(SUM(Q579,S579)=0,"－",SUM(Q579,S579))</f>
        <v>－</v>
      </c>
      <c r="P579" s="18" t="str">
        <f>IF(SUM(R579,T579)=0,"－",SUM(R579,T579))</f>
        <v>－</v>
      </c>
      <c r="Q579" s="21" t="s">
        <v>14</v>
      </c>
      <c r="R579" s="22" t="s">
        <v>14</v>
      </c>
      <c r="S579" s="21" t="s">
        <v>14</v>
      </c>
      <c r="T579" s="26" t="s">
        <v>14</v>
      </c>
      <c r="U579" s="97"/>
      <c r="V579" s="1"/>
      <c r="X579" s="2"/>
    </row>
    <row r="580" spans="1:24" ht="20.25" customHeight="1" hidden="1">
      <c r="A580" s="49" t="s">
        <v>339</v>
      </c>
      <c r="B580" s="21">
        <f aca="true" t="shared" si="352" ref="B580:C582">SUM(E580,G580)</f>
        <v>0</v>
      </c>
      <c r="C580" s="19">
        <f t="shared" si="352"/>
        <v>0</v>
      </c>
      <c r="D580" s="22" t="s">
        <v>14</v>
      </c>
      <c r="E580" s="18">
        <f>SUM(E610:E610)</f>
        <v>0</v>
      </c>
      <c r="F580" s="18">
        <f>SUM(F610:F610)</f>
        <v>0</v>
      </c>
      <c r="G580" s="21" t="s">
        <v>14</v>
      </c>
      <c r="H580" s="24" t="s">
        <v>14</v>
      </c>
      <c r="I580" s="18">
        <f>SUM(I610:I610)</f>
        <v>0</v>
      </c>
      <c r="J580" s="18">
        <f>SUM(J610:J610)</f>
        <v>0</v>
      </c>
      <c r="K580" s="18">
        <f>SUM(K610:K610)</f>
        <v>0</v>
      </c>
      <c r="L580" s="18">
        <f>SUM(L610:L610)</f>
        <v>0</v>
      </c>
      <c r="M580" s="21" t="s">
        <v>14</v>
      </c>
      <c r="N580" s="24" t="s">
        <v>14</v>
      </c>
      <c r="O580" s="18">
        <f aca="true" t="shared" si="353" ref="O580:R584">SUM(O741:O888)</f>
        <v>0</v>
      </c>
      <c r="P580" s="18">
        <f t="shared" si="353"/>
        <v>0</v>
      </c>
      <c r="Q580" s="18">
        <f t="shared" si="353"/>
        <v>0</v>
      </c>
      <c r="R580" s="18">
        <f t="shared" si="353"/>
        <v>0</v>
      </c>
      <c r="S580" s="21" t="s">
        <v>14</v>
      </c>
      <c r="T580" s="26" t="s">
        <v>14</v>
      </c>
      <c r="U580" s="97"/>
      <c r="V580" s="1"/>
      <c r="X580" s="2"/>
    </row>
    <row r="581" spans="1:24" ht="20.25" customHeight="1" hidden="1">
      <c r="A581" s="49" t="s">
        <v>348</v>
      </c>
      <c r="B581" s="21">
        <f t="shared" si="352"/>
        <v>0</v>
      </c>
      <c r="C581" s="19">
        <f t="shared" si="352"/>
        <v>0</v>
      </c>
      <c r="D581" s="22" t="s">
        <v>14</v>
      </c>
      <c r="E581" s="18">
        <f aca="true" t="shared" si="354" ref="E581:F584">SUM(E707:E707)</f>
        <v>0</v>
      </c>
      <c r="F581" s="18">
        <f t="shared" si="354"/>
        <v>0</v>
      </c>
      <c r="G581" s="21" t="s">
        <v>14</v>
      </c>
      <c r="H581" s="24" t="s">
        <v>14</v>
      </c>
      <c r="I581" s="18">
        <f aca="true" t="shared" si="355" ref="I581:L584">SUM(I707:I707)</f>
        <v>0</v>
      </c>
      <c r="J581" s="18">
        <f t="shared" si="355"/>
        <v>0</v>
      </c>
      <c r="K581" s="18">
        <f t="shared" si="355"/>
        <v>0</v>
      </c>
      <c r="L581" s="18">
        <f t="shared" si="355"/>
        <v>0</v>
      </c>
      <c r="M581" s="21" t="s">
        <v>14</v>
      </c>
      <c r="N581" s="24" t="s">
        <v>14</v>
      </c>
      <c r="O581" s="18">
        <f t="shared" si="353"/>
        <v>0</v>
      </c>
      <c r="P581" s="18">
        <f t="shared" si="353"/>
        <v>0</v>
      </c>
      <c r="Q581" s="18">
        <f t="shared" si="353"/>
        <v>0</v>
      </c>
      <c r="R581" s="18">
        <f t="shared" si="353"/>
        <v>0</v>
      </c>
      <c r="S581" s="21" t="s">
        <v>14</v>
      </c>
      <c r="T581" s="26" t="s">
        <v>14</v>
      </c>
      <c r="U581" s="97"/>
      <c r="V581" s="1"/>
      <c r="X581" s="2"/>
    </row>
    <row r="582" spans="1:24" ht="20.25" customHeight="1" hidden="1">
      <c r="A582" s="49" t="s">
        <v>355</v>
      </c>
      <c r="B582" s="21">
        <f t="shared" si="352"/>
        <v>0</v>
      </c>
      <c r="C582" s="19">
        <f t="shared" si="352"/>
        <v>0</v>
      </c>
      <c r="D582" s="22" t="s">
        <v>14</v>
      </c>
      <c r="E582" s="18">
        <f t="shared" si="354"/>
        <v>0</v>
      </c>
      <c r="F582" s="18">
        <f t="shared" si="354"/>
        <v>0</v>
      </c>
      <c r="G582" s="21" t="s">
        <v>14</v>
      </c>
      <c r="H582" s="24" t="s">
        <v>14</v>
      </c>
      <c r="I582" s="18">
        <f t="shared" si="355"/>
        <v>0</v>
      </c>
      <c r="J582" s="18">
        <f t="shared" si="355"/>
        <v>0</v>
      </c>
      <c r="K582" s="18">
        <f t="shared" si="355"/>
        <v>0</v>
      </c>
      <c r="L582" s="18">
        <f t="shared" si="355"/>
        <v>0</v>
      </c>
      <c r="M582" s="21" t="s">
        <v>14</v>
      </c>
      <c r="N582" s="24" t="s">
        <v>14</v>
      </c>
      <c r="O582" s="18">
        <f t="shared" si="353"/>
        <v>0</v>
      </c>
      <c r="P582" s="18">
        <f t="shared" si="353"/>
        <v>0</v>
      </c>
      <c r="Q582" s="18">
        <f t="shared" si="353"/>
        <v>0</v>
      </c>
      <c r="R582" s="18">
        <f t="shared" si="353"/>
        <v>0</v>
      </c>
      <c r="S582" s="21" t="s">
        <v>14</v>
      </c>
      <c r="T582" s="26" t="s">
        <v>14</v>
      </c>
      <c r="U582" s="97"/>
      <c r="V582" s="1"/>
      <c r="X582" s="2"/>
    </row>
    <row r="583" spans="1:24" ht="20.25" customHeight="1" hidden="1">
      <c r="A583" s="49" t="s">
        <v>362</v>
      </c>
      <c r="B583" s="21">
        <f>SUM(E583,G583)</f>
        <v>0</v>
      </c>
      <c r="C583" s="19">
        <f>SUM(F583,H583)</f>
        <v>0</v>
      </c>
      <c r="D583" s="22" t="s">
        <v>14</v>
      </c>
      <c r="E583" s="18">
        <f t="shared" si="354"/>
        <v>0</v>
      </c>
      <c r="F583" s="18">
        <f t="shared" si="354"/>
        <v>0</v>
      </c>
      <c r="G583" s="21" t="s">
        <v>14</v>
      </c>
      <c r="H583" s="24" t="s">
        <v>14</v>
      </c>
      <c r="I583" s="18">
        <f t="shared" si="355"/>
        <v>0</v>
      </c>
      <c r="J583" s="18">
        <f t="shared" si="355"/>
        <v>0</v>
      </c>
      <c r="K583" s="18">
        <f t="shared" si="355"/>
        <v>0</v>
      </c>
      <c r="L583" s="18">
        <f t="shared" si="355"/>
        <v>0</v>
      </c>
      <c r="M583" s="21" t="s">
        <v>14</v>
      </c>
      <c r="N583" s="24" t="s">
        <v>14</v>
      </c>
      <c r="O583" s="18">
        <f t="shared" si="353"/>
        <v>0</v>
      </c>
      <c r="P583" s="18">
        <f t="shared" si="353"/>
        <v>0</v>
      </c>
      <c r="Q583" s="18">
        <f t="shared" si="353"/>
        <v>0</v>
      </c>
      <c r="R583" s="18">
        <f t="shared" si="353"/>
        <v>0</v>
      </c>
      <c r="S583" s="21" t="s">
        <v>14</v>
      </c>
      <c r="T583" s="26" t="s">
        <v>14</v>
      </c>
      <c r="U583" s="97"/>
      <c r="V583" s="1"/>
      <c r="X583" s="2"/>
    </row>
    <row r="584" spans="1:24" ht="20.25" customHeight="1" hidden="1">
      <c r="A584" s="49" t="s">
        <v>374</v>
      </c>
      <c r="B584" s="21">
        <f>SUM(E584,G584)</f>
        <v>0</v>
      </c>
      <c r="C584" s="19">
        <f>SUM(F584,H584)</f>
        <v>0</v>
      </c>
      <c r="D584" s="22" t="s">
        <v>14</v>
      </c>
      <c r="E584" s="18">
        <f t="shared" si="354"/>
        <v>0</v>
      </c>
      <c r="F584" s="18">
        <f t="shared" si="354"/>
        <v>0</v>
      </c>
      <c r="G584" s="21" t="s">
        <v>14</v>
      </c>
      <c r="H584" s="24" t="s">
        <v>14</v>
      </c>
      <c r="I584" s="18">
        <f t="shared" si="355"/>
        <v>0</v>
      </c>
      <c r="J584" s="18">
        <f t="shared" si="355"/>
        <v>0</v>
      </c>
      <c r="K584" s="18">
        <f t="shared" si="355"/>
        <v>0</v>
      </c>
      <c r="L584" s="18">
        <f t="shared" si="355"/>
        <v>0</v>
      </c>
      <c r="M584" s="21" t="s">
        <v>14</v>
      </c>
      <c r="N584" s="24" t="s">
        <v>14</v>
      </c>
      <c r="O584" s="18">
        <f t="shared" si="353"/>
        <v>0</v>
      </c>
      <c r="P584" s="18">
        <f t="shared" si="353"/>
        <v>0</v>
      </c>
      <c r="Q584" s="18">
        <f t="shared" si="353"/>
        <v>0</v>
      </c>
      <c r="R584" s="18">
        <f t="shared" si="353"/>
        <v>0</v>
      </c>
      <c r="S584" s="21" t="s">
        <v>14</v>
      </c>
      <c r="T584" s="26" t="s">
        <v>14</v>
      </c>
      <c r="U584" s="97"/>
      <c r="V584" s="1"/>
      <c r="X584" s="2"/>
    </row>
    <row r="585" spans="1:22" s="5" customFormat="1" ht="20.25" customHeight="1">
      <c r="A585" s="48" t="s">
        <v>472</v>
      </c>
      <c r="B585" s="43">
        <v>0</v>
      </c>
      <c r="C585" s="43">
        <v>0</v>
      </c>
      <c r="D585" s="52" t="s">
        <v>15</v>
      </c>
      <c r="E585" s="43">
        <v>0</v>
      </c>
      <c r="F585" s="43">
        <v>0</v>
      </c>
      <c r="G585" s="41">
        <v>0</v>
      </c>
      <c r="H585" s="50">
        <v>0</v>
      </c>
      <c r="I585" s="41">
        <v>0</v>
      </c>
      <c r="J585" s="43">
        <v>0</v>
      </c>
      <c r="K585" s="43">
        <v>0</v>
      </c>
      <c r="L585" s="43">
        <v>0</v>
      </c>
      <c r="M585" s="41">
        <v>0</v>
      </c>
      <c r="N585" s="50">
        <v>0</v>
      </c>
      <c r="O585" s="46">
        <v>0</v>
      </c>
      <c r="P585" s="41">
        <v>0</v>
      </c>
      <c r="Q585" s="41">
        <v>0</v>
      </c>
      <c r="R585" s="41">
        <v>0</v>
      </c>
      <c r="S585" s="41">
        <v>0</v>
      </c>
      <c r="T585" s="51">
        <v>0</v>
      </c>
      <c r="U585" s="96">
        <f>LEFT(A585,FIND("年",A585)-1)+1911</f>
        <v>2015</v>
      </c>
      <c r="V585" s="1"/>
    </row>
    <row r="586" spans="1:24" ht="20.25" customHeight="1" hidden="1">
      <c r="A586" s="49" t="s">
        <v>302</v>
      </c>
      <c r="B586" s="21">
        <f aca="true" t="shared" si="356" ref="B586:C588">SUM(E586,G586)</f>
        <v>0</v>
      </c>
      <c r="C586" s="19">
        <f t="shared" si="356"/>
        <v>0</v>
      </c>
      <c r="D586" s="22" t="s">
        <v>14</v>
      </c>
      <c r="E586" s="18">
        <f>SUM(E610:E610)</f>
        <v>0</v>
      </c>
      <c r="F586" s="18">
        <f>SUM(F610:F610)</f>
        <v>0</v>
      </c>
      <c r="G586" s="21" t="s">
        <v>14</v>
      </c>
      <c r="H586" s="24" t="s">
        <v>14</v>
      </c>
      <c r="I586" s="18">
        <f>SUM(I610:I610)</f>
        <v>0</v>
      </c>
      <c r="J586" s="18">
        <f>SUM(J610:J610)</f>
        <v>0</v>
      </c>
      <c r="K586" s="18">
        <f>SUM(K610:K610)</f>
        <v>0</v>
      </c>
      <c r="L586" s="18">
        <f>SUM(L610:L610)</f>
        <v>0</v>
      </c>
      <c r="M586" s="21" t="s">
        <v>14</v>
      </c>
      <c r="N586" s="24" t="s">
        <v>14</v>
      </c>
      <c r="O586" s="18">
        <f aca="true" t="shared" si="357" ref="O586:R587">SUM(O747:O894)</f>
        <v>0</v>
      </c>
      <c r="P586" s="18">
        <f t="shared" si="357"/>
        <v>0</v>
      </c>
      <c r="Q586" s="18">
        <f t="shared" si="357"/>
        <v>0</v>
      </c>
      <c r="R586" s="18">
        <f t="shared" si="357"/>
        <v>0</v>
      </c>
      <c r="S586" s="21" t="s">
        <v>14</v>
      </c>
      <c r="T586" s="26" t="s">
        <v>14</v>
      </c>
      <c r="U586" s="97"/>
      <c r="V586" s="1"/>
      <c r="X586" s="2"/>
    </row>
    <row r="587" spans="1:24" ht="20.25" customHeight="1" hidden="1">
      <c r="A587" s="49" t="s">
        <v>304</v>
      </c>
      <c r="B587" s="21">
        <f t="shared" si="356"/>
        <v>0</v>
      </c>
      <c r="C587" s="19">
        <f t="shared" si="356"/>
        <v>0</v>
      </c>
      <c r="D587" s="22" t="s">
        <v>14</v>
      </c>
      <c r="E587" s="18">
        <f>SUM(E707:E707)</f>
        <v>0</v>
      </c>
      <c r="F587" s="18">
        <f>SUM(F707:F707)</f>
        <v>0</v>
      </c>
      <c r="G587" s="21" t="s">
        <v>14</v>
      </c>
      <c r="H587" s="24" t="s">
        <v>14</v>
      </c>
      <c r="I587" s="18">
        <f>SUM(I707:I707)</f>
        <v>0</v>
      </c>
      <c r="J587" s="18">
        <f>SUM(J707:J707)</f>
        <v>0</v>
      </c>
      <c r="K587" s="18">
        <f>SUM(K707:K707)</f>
        <v>0</v>
      </c>
      <c r="L587" s="18">
        <f>SUM(L707:L707)</f>
        <v>0</v>
      </c>
      <c r="M587" s="21" t="s">
        <v>14</v>
      </c>
      <c r="N587" s="24" t="s">
        <v>14</v>
      </c>
      <c r="O587" s="18">
        <f t="shared" si="357"/>
        <v>0</v>
      </c>
      <c r="P587" s="18">
        <f t="shared" si="357"/>
        <v>0</v>
      </c>
      <c r="Q587" s="18">
        <f t="shared" si="357"/>
        <v>0</v>
      </c>
      <c r="R587" s="18">
        <f t="shared" si="357"/>
        <v>0</v>
      </c>
      <c r="S587" s="21" t="s">
        <v>14</v>
      </c>
      <c r="T587" s="26" t="s">
        <v>14</v>
      </c>
      <c r="U587" s="97"/>
      <c r="V587" s="1"/>
      <c r="X587" s="2"/>
    </row>
    <row r="588" spans="1:24" ht="20.25" customHeight="1" hidden="1">
      <c r="A588" s="49" t="s">
        <v>315</v>
      </c>
      <c r="B588" s="21">
        <f t="shared" si="356"/>
        <v>0</v>
      </c>
      <c r="C588" s="19">
        <f t="shared" si="356"/>
        <v>0</v>
      </c>
      <c r="D588" s="22" t="s">
        <v>14</v>
      </c>
      <c r="E588" s="18">
        <f>SUM(E610:E610)</f>
        <v>0</v>
      </c>
      <c r="F588" s="18">
        <f>SUM(F610:F610)</f>
        <v>0</v>
      </c>
      <c r="G588" s="21" t="s">
        <v>14</v>
      </c>
      <c r="H588" s="24" t="s">
        <v>14</v>
      </c>
      <c r="I588" s="18">
        <f>SUM(I610:I610)</f>
        <v>0</v>
      </c>
      <c r="J588" s="18">
        <f>SUM(J610:J610)</f>
        <v>0</v>
      </c>
      <c r="K588" s="18">
        <f>SUM(K610:K610)</f>
        <v>0</v>
      </c>
      <c r="L588" s="18">
        <f>SUM(L610:L610)</f>
        <v>0</v>
      </c>
      <c r="M588" s="21" t="s">
        <v>14</v>
      </c>
      <c r="N588" s="24" t="s">
        <v>14</v>
      </c>
      <c r="O588" s="18">
        <f>SUM(O749:O896)</f>
        <v>0</v>
      </c>
      <c r="P588" s="18">
        <f>SUM(P749:P896)</f>
        <v>0</v>
      </c>
      <c r="Q588" s="18">
        <f>SUM(Q749:Q896)</f>
        <v>0</v>
      </c>
      <c r="R588" s="18">
        <f>SUM(R749:R896)</f>
        <v>0</v>
      </c>
      <c r="S588" s="21" t="s">
        <v>14</v>
      </c>
      <c r="T588" s="26" t="s">
        <v>14</v>
      </c>
      <c r="U588" s="97"/>
      <c r="V588" s="1"/>
      <c r="X588" s="2"/>
    </row>
    <row r="589" spans="1:24" ht="20.25" customHeight="1" hidden="1">
      <c r="A589" s="53" t="s">
        <v>16</v>
      </c>
      <c r="B589" s="33">
        <v>0</v>
      </c>
      <c r="C589" s="32">
        <v>0</v>
      </c>
      <c r="D589" s="34" t="s">
        <v>14</v>
      </c>
      <c r="E589" s="31">
        <v>0</v>
      </c>
      <c r="F589" s="31">
        <v>0</v>
      </c>
      <c r="G589" s="33" t="s">
        <v>14</v>
      </c>
      <c r="H589" s="54" t="s">
        <v>14</v>
      </c>
      <c r="I589" s="31">
        <v>0</v>
      </c>
      <c r="J589" s="31">
        <v>0</v>
      </c>
      <c r="K589" s="31">
        <v>0</v>
      </c>
      <c r="L589" s="31">
        <v>0</v>
      </c>
      <c r="M589" s="33" t="s">
        <v>14</v>
      </c>
      <c r="N589" s="54" t="s">
        <v>14</v>
      </c>
      <c r="O589" s="31">
        <v>0</v>
      </c>
      <c r="P589" s="31">
        <v>0</v>
      </c>
      <c r="Q589" s="31">
        <v>0</v>
      </c>
      <c r="R589" s="31">
        <v>0</v>
      </c>
      <c r="S589" s="33" t="s">
        <v>14</v>
      </c>
      <c r="T589" s="55" t="s">
        <v>14</v>
      </c>
      <c r="U589" s="99"/>
      <c r="V589" s="1"/>
      <c r="X589" s="2"/>
    </row>
    <row r="590" spans="1:24" ht="20.25" customHeight="1" hidden="1">
      <c r="A590" s="53" t="s">
        <v>323</v>
      </c>
      <c r="B590" s="33">
        <v>0</v>
      </c>
      <c r="C590" s="32">
        <v>0</v>
      </c>
      <c r="D590" s="34" t="s">
        <v>14</v>
      </c>
      <c r="E590" s="31">
        <v>0</v>
      </c>
      <c r="F590" s="31">
        <v>0</v>
      </c>
      <c r="G590" s="33" t="s">
        <v>14</v>
      </c>
      <c r="H590" s="54" t="s">
        <v>14</v>
      </c>
      <c r="I590" s="31">
        <v>0</v>
      </c>
      <c r="J590" s="31">
        <v>0</v>
      </c>
      <c r="K590" s="31">
        <v>0</v>
      </c>
      <c r="L590" s="31">
        <v>0</v>
      </c>
      <c r="M590" s="33" t="s">
        <v>14</v>
      </c>
      <c r="N590" s="54" t="s">
        <v>14</v>
      </c>
      <c r="O590" s="31">
        <v>0</v>
      </c>
      <c r="P590" s="31">
        <v>0</v>
      </c>
      <c r="Q590" s="31">
        <v>0</v>
      </c>
      <c r="R590" s="31">
        <v>0</v>
      </c>
      <c r="S590" s="33" t="s">
        <v>14</v>
      </c>
      <c r="T590" s="55" t="s">
        <v>14</v>
      </c>
      <c r="U590" s="99"/>
      <c r="V590" s="1"/>
      <c r="X590" s="2"/>
    </row>
    <row r="591" spans="1:24" ht="20.25" customHeight="1" hidden="1">
      <c r="A591" s="53" t="s">
        <v>330</v>
      </c>
      <c r="B591" s="33">
        <v>0</v>
      </c>
      <c r="C591" s="32">
        <v>0</v>
      </c>
      <c r="D591" s="34" t="s">
        <v>14</v>
      </c>
      <c r="E591" s="31">
        <v>0</v>
      </c>
      <c r="F591" s="31">
        <v>0</v>
      </c>
      <c r="G591" s="33" t="s">
        <v>14</v>
      </c>
      <c r="H591" s="54" t="s">
        <v>14</v>
      </c>
      <c r="I591" s="31">
        <v>0</v>
      </c>
      <c r="J591" s="31">
        <v>0</v>
      </c>
      <c r="K591" s="31">
        <v>0</v>
      </c>
      <c r="L591" s="31">
        <v>0</v>
      </c>
      <c r="M591" s="33" t="s">
        <v>14</v>
      </c>
      <c r="N591" s="54" t="s">
        <v>14</v>
      </c>
      <c r="O591" s="31">
        <v>0</v>
      </c>
      <c r="P591" s="31">
        <v>0</v>
      </c>
      <c r="Q591" s="31">
        <v>0</v>
      </c>
      <c r="R591" s="31">
        <v>0</v>
      </c>
      <c r="S591" s="33" t="s">
        <v>14</v>
      </c>
      <c r="T591" s="55" t="s">
        <v>14</v>
      </c>
      <c r="U591" s="99"/>
      <c r="V591" s="1"/>
      <c r="X591" s="2"/>
    </row>
    <row r="592" spans="1:24" ht="20.25" customHeight="1" hidden="1">
      <c r="A592" s="53" t="s">
        <v>336</v>
      </c>
      <c r="B592" s="33">
        <v>0</v>
      </c>
      <c r="C592" s="32">
        <v>0</v>
      </c>
      <c r="D592" s="34" t="s">
        <v>14</v>
      </c>
      <c r="E592" s="31">
        <v>0</v>
      </c>
      <c r="F592" s="31">
        <v>0</v>
      </c>
      <c r="G592" s="33" t="s">
        <v>14</v>
      </c>
      <c r="H592" s="54" t="s">
        <v>14</v>
      </c>
      <c r="I592" s="31">
        <v>0</v>
      </c>
      <c r="J592" s="31">
        <v>0</v>
      </c>
      <c r="K592" s="31">
        <v>0</v>
      </c>
      <c r="L592" s="31">
        <v>0</v>
      </c>
      <c r="M592" s="33" t="s">
        <v>14</v>
      </c>
      <c r="N592" s="54" t="s">
        <v>14</v>
      </c>
      <c r="O592" s="31">
        <v>0</v>
      </c>
      <c r="P592" s="31">
        <v>0</v>
      </c>
      <c r="Q592" s="31">
        <v>0</v>
      </c>
      <c r="R592" s="31">
        <v>0</v>
      </c>
      <c r="S592" s="33" t="s">
        <v>14</v>
      </c>
      <c r="T592" s="55" t="s">
        <v>14</v>
      </c>
      <c r="U592" s="99"/>
      <c r="V592" s="1"/>
      <c r="X592" s="2"/>
    </row>
    <row r="593" spans="1:24" ht="20.25" customHeight="1" hidden="1">
      <c r="A593" s="53" t="s">
        <v>339</v>
      </c>
      <c r="B593" s="33">
        <v>0</v>
      </c>
      <c r="C593" s="32">
        <v>0</v>
      </c>
      <c r="D593" s="34" t="s">
        <v>14</v>
      </c>
      <c r="E593" s="31">
        <v>0</v>
      </c>
      <c r="F593" s="31">
        <v>0</v>
      </c>
      <c r="G593" s="33" t="s">
        <v>14</v>
      </c>
      <c r="H593" s="54" t="s">
        <v>14</v>
      </c>
      <c r="I593" s="31">
        <v>0</v>
      </c>
      <c r="J593" s="31">
        <v>0</v>
      </c>
      <c r="K593" s="31">
        <v>0</v>
      </c>
      <c r="L593" s="31">
        <v>0</v>
      </c>
      <c r="M593" s="33" t="s">
        <v>14</v>
      </c>
      <c r="N593" s="54" t="s">
        <v>14</v>
      </c>
      <c r="O593" s="31">
        <v>0</v>
      </c>
      <c r="P593" s="31">
        <v>0</v>
      </c>
      <c r="Q593" s="31">
        <v>0</v>
      </c>
      <c r="R593" s="31">
        <v>0</v>
      </c>
      <c r="S593" s="33" t="s">
        <v>14</v>
      </c>
      <c r="T593" s="55" t="s">
        <v>14</v>
      </c>
      <c r="U593" s="99"/>
      <c r="V593" s="1"/>
      <c r="X593" s="2"/>
    </row>
    <row r="594" spans="1:24" ht="20.25" customHeight="1" hidden="1">
      <c r="A594" s="53" t="s">
        <v>348</v>
      </c>
      <c r="B594" s="33">
        <v>0</v>
      </c>
      <c r="C594" s="32">
        <v>0</v>
      </c>
      <c r="D594" s="34" t="s">
        <v>14</v>
      </c>
      <c r="E594" s="31">
        <v>0</v>
      </c>
      <c r="F594" s="31">
        <v>0</v>
      </c>
      <c r="G594" s="33" t="s">
        <v>14</v>
      </c>
      <c r="H594" s="54" t="s">
        <v>14</v>
      </c>
      <c r="I594" s="31">
        <v>0</v>
      </c>
      <c r="J594" s="31">
        <v>0</v>
      </c>
      <c r="K594" s="31">
        <v>0</v>
      </c>
      <c r="L594" s="31">
        <v>0</v>
      </c>
      <c r="M594" s="33" t="s">
        <v>14</v>
      </c>
      <c r="N594" s="54" t="s">
        <v>14</v>
      </c>
      <c r="O594" s="31">
        <v>0</v>
      </c>
      <c r="P594" s="31">
        <v>0</v>
      </c>
      <c r="Q594" s="31">
        <v>0</v>
      </c>
      <c r="R594" s="31">
        <v>0</v>
      </c>
      <c r="S594" s="33" t="s">
        <v>14</v>
      </c>
      <c r="T594" s="55" t="s">
        <v>14</v>
      </c>
      <c r="U594" s="99"/>
      <c r="V594" s="1"/>
      <c r="X594" s="2"/>
    </row>
    <row r="595" spans="1:24" ht="20.25" customHeight="1" hidden="1">
      <c r="A595" s="53" t="s">
        <v>355</v>
      </c>
      <c r="B595" s="33">
        <v>0</v>
      </c>
      <c r="C595" s="32">
        <v>0</v>
      </c>
      <c r="D595" s="34" t="s">
        <v>14</v>
      </c>
      <c r="E595" s="31">
        <v>0</v>
      </c>
      <c r="F595" s="31">
        <v>0</v>
      </c>
      <c r="G595" s="33" t="s">
        <v>14</v>
      </c>
      <c r="H595" s="54" t="s">
        <v>14</v>
      </c>
      <c r="I595" s="31">
        <v>0</v>
      </c>
      <c r="J595" s="31">
        <v>0</v>
      </c>
      <c r="K595" s="31">
        <v>0</v>
      </c>
      <c r="L595" s="31">
        <v>0</v>
      </c>
      <c r="M595" s="33" t="s">
        <v>14</v>
      </c>
      <c r="N595" s="54" t="s">
        <v>14</v>
      </c>
      <c r="O595" s="31">
        <v>0</v>
      </c>
      <c r="P595" s="31">
        <v>0</v>
      </c>
      <c r="Q595" s="31">
        <v>0</v>
      </c>
      <c r="R595" s="31">
        <v>0</v>
      </c>
      <c r="S595" s="33" t="s">
        <v>14</v>
      </c>
      <c r="T595" s="55" t="s">
        <v>14</v>
      </c>
      <c r="U595" s="99"/>
      <c r="V595" s="1"/>
      <c r="X595" s="2"/>
    </row>
    <row r="596" spans="1:24" ht="20.25" customHeight="1" hidden="1">
      <c r="A596" s="53" t="s">
        <v>362</v>
      </c>
      <c r="B596" s="33">
        <v>0</v>
      </c>
      <c r="C596" s="32">
        <v>0</v>
      </c>
      <c r="D596" s="34" t="s">
        <v>14</v>
      </c>
      <c r="E596" s="31">
        <v>0</v>
      </c>
      <c r="F596" s="31">
        <v>0</v>
      </c>
      <c r="G596" s="33" t="s">
        <v>14</v>
      </c>
      <c r="H596" s="54" t="s">
        <v>14</v>
      </c>
      <c r="I596" s="31">
        <v>0</v>
      </c>
      <c r="J596" s="31">
        <v>0</v>
      </c>
      <c r="K596" s="31">
        <v>0</v>
      </c>
      <c r="L596" s="31">
        <v>0</v>
      </c>
      <c r="M596" s="33" t="s">
        <v>14</v>
      </c>
      <c r="N596" s="54" t="s">
        <v>14</v>
      </c>
      <c r="O596" s="31">
        <v>0</v>
      </c>
      <c r="P596" s="31">
        <v>0</v>
      </c>
      <c r="Q596" s="31">
        <v>0</v>
      </c>
      <c r="R596" s="31">
        <v>0</v>
      </c>
      <c r="S596" s="33" t="s">
        <v>14</v>
      </c>
      <c r="T596" s="55" t="s">
        <v>14</v>
      </c>
      <c r="U596" s="99"/>
      <c r="V596" s="1"/>
      <c r="X596" s="2"/>
    </row>
    <row r="597" spans="1:24" ht="20.25" customHeight="1" hidden="1">
      <c r="A597" s="53" t="s">
        <v>374</v>
      </c>
      <c r="B597" s="33">
        <v>0</v>
      </c>
      <c r="C597" s="32">
        <v>0</v>
      </c>
      <c r="D597" s="34" t="s">
        <v>14</v>
      </c>
      <c r="E597" s="31">
        <v>0</v>
      </c>
      <c r="F597" s="31">
        <v>0</v>
      </c>
      <c r="G597" s="33" t="s">
        <v>14</v>
      </c>
      <c r="H597" s="54" t="s">
        <v>14</v>
      </c>
      <c r="I597" s="31">
        <v>0</v>
      </c>
      <c r="J597" s="31">
        <v>0</v>
      </c>
      <c r="K597" s="31">
        <v>0</v>
      </c>
      <c r="L597" s="31">
        <v>0</v>
      </c>
      <c r="M597" s="33" t="s">
        <v>14</v>
      </c>
      <c r="N597" s="54" t="s">
        <v>14</v>
      </c>
      <c r="O597" s="31">
        <v>0</v>
      </c>
      <c r="P597" s="31">
        <v>0</v>
      </c>
      <c r="Q597" s="31">
        <v>0</v>
      </c>
      <c r="R597" s="31">
        <v>0</v>
      </c>
      <c r="S597" s="33" t="s">
        <v>14</v>
      </c>
      <c r="T597" s="55" t="s">
        <v>14</v>
      </c>
      <c r="U597" s="99"/>
      <c r="V597" s="1"/>
      <c r="X597" s="2"/>
    </row>
    <row r="598" spans="1:22" s="5" customFormat="1" ht="20.25" customHeight="1">
      <c r="A598" s="48" t="s">
        <v>473</v>
      </c>
      <c r="B598" s="43">
        <f>SUM(B599:B610)</f>
        <v>1</v>
      </c>
      <c r="C598" s="43">
        <f>SUM(C599:C610)</f>
        <v>4974</v>
      </c>
      <c r="D598" s="52" t="s">
        <v>15</v>
      </c>
      <c r="E598" s="43">
        <f aca="true" t="shared" si="358" ref="E598:S598">SUM(E599:E610)</f>
        <v>1</v>
      </c>
      <c r="F598" s="43">
        <f t="shared" si="358"/>
        <v>4974</v>
      </c>
      <c r="G598" s="43">
        <f t="shared" si="358"/>
        <v>0</v>
      </c>
      <c r="H598" s="50">
        <f t="shared" si="358"/>
        <v>0</v>
      </c>
      <c r="I598" s="41">
        <f t="shared" si="358"/>
        <v>1</v>
      </c>
      <c r="J598" s="43">
        <f t="shared" si="358"/>
        <v>4974</v>
      </c>
      <c r="K598" s="43">
        <f t="shared" si="358"/>
        <v>1</v>
      </c>
      <c r="L598" s="43">
        <f t="shared" si="358"/>
        <v>4974</v>
      </c>
      <c r="M598" s="43">
        <f t="shared" si="358"/>
        <v>0</v>
      </c>
      <c r="N598" s="50">
        <f t="shared" si="358"/>
        <v>0</v>
      </c>
      <c r="O598" s="41">
        <f t="shared" si="358"/>
        <v>0</v>
      </c>
      <c r="P598" s="43">
        <f t="shared" si="358"/>
        <v>0</v>
      </c>
      <c r="Q598" s="43">
        <f t="shared" si="358"/>
        <v>0</v>
      </c>
      <c r="R598" s="43">
        <f t="shared" si="358"/>
        <v>0</v>
      </c>
      <c r="S598" s="43">
        <f t="shared" si="358"/>
        <v>0</v>
      </c>
      <c r="T598" s="51">
        <v>0</v>
      </c>
      <c r="U598" s="96">
        <f>LEFT(A598,FIND("年",A598)-1)+1911</f>
        <v>2016</v>
      </c>
      <c r="V598" s="1"/>
    </row>
    <row r="599" spans="1:24" ht="20.25" customHeight="1" hidden="1">
      <c r="A599" s="49" t="s">
        <v>302</v>
      </c>
      <c r="B599" s="21">
        <v>0</v>
      </c>
      <c r="C599" s="19">
        <v>0</v>
      </c>
      <c r="D599" s="22" t="s">
        <v>14</v>
      </c>
      <c r="E599" s="18">
        <v>0</v>
      </c>
      <c r="F599" s="18">
        <v>0</v>
      </c>
      <c r="G599" s="21" t="s">
        <v>14</v>
      </c>
      <c r="H599" s="24" t="s">
        <v>14</v>
      </c>
      <c r="I599" s="18">
        <v>0</v>
      </c>
      <c r="J599" s="18">
        <v>0</v>
      </c>
      <c r="K599" s="18">
        <v>0</v>
      </c>
      <c r="L599" s="18">
        <v>0</v>
      </c>
      <c r="M599" s="21" t="s">
        <v>14</v>
      </c>
      <c r="N599" s="24" t="s">
        <v>14</v>
      </c>
      <c r="O599" s="18">
        <v>0</v>
      </c>
      <c r="P599" s="18">
        <v>0</v>
      </c>
      <c r="Q599" s="18">
        <v>0</v>
      </c>
      <c r="R599" s="18">
        <v>0</v>
      </c>
      <c r="S599" s="21" t="s">
        <v>14</v>
      </c>
      <c r="T599" s="26" t="s">
        <v>14</v>
      </c>
      <c r="U599" s="97"/>
      <c r="V599" s="1"/>
      <c r="X599" s="2"/>
    </row>
    <row r="600" spans="1:24" ht="20.25" customHeight="1" hidden="1">
      <c r="A600" s="49" t="s">
        <v>304</v>
      </c>
      <c r="B600" s="21">
        <v>0</v>
      </c>
      <c r="C600" s="19">
        <v>0</v>
      </c>
      <c r="D600" s="22" t="s">
        <v>14</v>
      </c>
      <c r="E600" s="18">
        <v>0</v>
      </c>
      <c r="F600" s="18">
        <v>0</v>
      </c>
      <c r="G600" s="21" t="s">
        <v>14</v>
      </c>
      <c r="H600" s="24" t="s">
        <v>14</v>
      </c>
      <c r="I600" s="18">
        <v>0</v>
      </c>
      <c r="J600" s="18">
        <v>0</v>
      </c>
      <c r="K600" s="18">
        <v>0</v>
      </c>
      <c r="L600" s="18">
        <v>0</v>
      </c>
      <c r="M600" s="21" t="s">
        <v>14</v>
      </c>
      <c r="N600" s="24" t="s">
        <v>14</v>
      </c>
      <c r="O600" s="18">
        <v>0</v>
      </c>
      <c r="P600" s="18">
        <v>0</v>
      </c>
      <c r="Q600" s="18">
        <v>0</v>
      </c>
      <c r="R600" s="18">
        <v>0</v>
      </c>
      <c r="S600" s="21" t="s">
        <v>14</v>
      </c>
      <c r="T600" s="26" t="s">
        <v>14</v>
      </c>
      <c r="U600" s="97"/>
      <c r="V600" s="1"/>
      <c r="X600" s="2"/>
    </row>
    <row r="601" spans="1:24" ht="20.25" customHeight="1" hidden="1">
      <c r="A601" s="49" t="s">
        <v>315</v>
      </c>
      <c r="B601" s="21">
        <v>0</v>
      </c>
      <c r="C601" s="19">
        <v>0</v>
      </c>
      <c r="D601" s="22" t="s">
        <v>14</v>
      </c>
      <c r="E601" s="18">
        <v>0</v>
      </c>
      <c r="F601" s="18">
        <v>0</v>
      </c>
      <c r="G601" s="21" t="s">
        <v>14</v>
      </c>
      <c r="H601" s="24" t="s">
        <v>14</v>
      </c>
      <c r="I601" s="18">
        <v>0</v>
      </c>
      <c r="J601" s="18">
        <v>0</v>
      </c>
      <c r="K601" s="18">
        <v>0</v>
      </c>
      <c r="L601" s="18">
        <v>0</v>
      </c>
      <c r="M601" s="21" t="s">
        <v>14</v>
      </c>
      <c r="N601" s="24" t="s">
        <v>14</v>
      </c>
      <c r="O601" s="18">
        <v>0</v>
      </c>
      <c r="P601" s="18">
        <v>0</v>
      </c>
      <c r="Q601" s="18">
        <v>0</v>
      </c>
      <c r="R601" s="18">
        <v>0</v>
      </c>
      <c r="S601" s="21" t="s">
        <v>14</v>
      </c>
      <c r="T601" s="26" t="s">
        <v>14</v>
      </c>
      <c r="U601" s="97"/>
      <c r="V601" s="1"/>
      <c r="X601" s="2"/>
    </row>
    <row r="602" spans="1:24" ht="20.25" customHeight="1" hidden="1">
      <c r="A602" s="49" t="s">
        <v>16</v>
      </c>
      <c r="B602" s="21">
        <v>0</v>
      </c>
      <c r="C602" s="19">
        <v>0</v>
      </c>
      <c r="D602" s="22" t="s">
        <v>14</v>
      </c>
      <c r="E602" s="18">
        <v>0</v>
      </c>
      <c r="F602" s="18">
        <v>0</v>
      </c>
      <c r="G602" s="21" t="s">
        <v>14</v>
      </c>
      <c r="H602" s="24" t="s">
        <v>14</v>
      </c>
      <c r="I602" s="18">
        <v>0</v>
      </c>
      <c r="J602" s="18">
        <v>0</v>
      </c>
      <c r="K602" s="18">
        <v>0</v>
      </c>
      <c r="L602" s="18">
        <v>0</v>
      </c>
      <c r="M602" s="21" t="s">
        <v>14</v>
      </c>
      <c r="N602" s="24" t="s">
        <v>14</v>
      </c>
      <c r="O602" s="18">
        <v>0</v>
      </c>
      <c r="P602" s="18">
        <v>0</v>
      </c>
      <c r="Q602" s="18">
        <v>0</v>
      </c>
      <c r="R602" s="18">
        <v>0</v>
      </c>
      <c r="S602" s="21" t="s">
        <v>14</v>
      </c>
      <c r="T602" s="26" t="s">
        <v>14</v>
      </c>
      <c r="U602" s="97"/>
      <c r="V602" s="1"/>
      <c r="X602" s="2"/>
    </row>
    <row r="603" spans="1:24" ht="20.25" customHeight="1" hidden="1">
      <c r="A603" s="49" t="s">
        <v>323</v>
      </c>
      <c r="B603" s="21">
        <v>0</v>
      </c>
      <c r="C603" s="19">
        <v>0</v>
      </c>
      <c r="D603" s="22" t="s">
        <v>14</v>
      </c>
      <c r="E603" s="18">
        <v>0</v>
      </c>
      <c r="F603" s="18">
        <v>0</v>
      </c>
      <c r="G603" s="21" t="s">
        <v>14</v>
      </c>
      <c r="H603" s="24" t="s">
        <v>14</v>
      </c>
      <c r="I603" s="18">
        <v>0</v>
      </c>
      <c r="J603" s="18">
        <v>0</v>
      </c>
      <c r="K603" s="18">
        <v>0</v>
      </c>
      <c r="L603" s="18">
        <v>0</v>
      </c>
      <c r="M603" s="21" t="s">
        <v>14</v>
      </c>
      <c r="N603" s="24" t="s">
        <v>14</v>
      </c>
      <c r="O603" s="18">
        <v>0</v>
      </c>
      <c r="P603" s="18">
        <v>0</v>
      </c>
      <c r="Q603" s="18">
        <v>0</v>
      </c>
      <c r="R603" s="18">
        <v>0</v>
      </c>
      <c r="S603" s="21" t="s">
        <v>14</v>
      </c>
      <c r="T603" s="26" t="s">
        <v>14</v>
      </c>
      <c r="U603" s="97"/>
      <c r="V603" s="1"/>
      <c r="X603" s="2"/>
    </row>
    <row r="604" spans="1:24" ht="20.25" customHeight="1" hidden="1">
      <c r="A604" s="49" t="s">
        <v>330</v>
      </c>
      <c r="B604" s="21">
        <v>0</v>
      </c>
      <c r="C604" s="19">
        <v>0</v>
      </c>
      <c r="D604" s="22" t="s">
        <v>14</v>
      </c>
      <c r="E604" s="18">
        <v>0</v>
      </c>
      <c r="F604" s="18">
        <v>0</v>
      </c>
      <c r="G604" s="21" t="s">
        <v>14</v>
      </c>
      <c r="H604" s="24" t="s">
        <v>14</v>
      </c>
      <c r="I604" s="18">
        <v>0</v>
      </c>
      <c r="J604" s="18">
        <v>0</v>
      </c>
      <c r="K604" s="18">
        <v>0</v>
      </c>
      <c r="L604" s="18">
        <v>0</v>
      </c>
      <c r="M604" s="21" t="s">
        <v>14</v>
      </c>
      <c r="N604" s="24" t="s">
        <v>14</v>
      </c>
      <c r="O604" s="18">
        <v>0</v>
      </c>
      <c r="P604" s="18">
        <v>0</v>
      </c>
      <c r="Q604" s="18">
        <v>0</v>
      </c>
      <c r="R604" s="18">
        <v>0</v>
      </c>
      <c r="S604" s="21" t="s">
        <v>14</v>
      </c>
      <c r="T604" s="26" t="s">
        <v>14</v>
      </c>
      <c r="U604" s="97"/>
      <c r="V604" s="1"/>
      <c r="X604" s="2"/>
    </row>
    <row r="605" spans="1:24" ht="20.25" customHeight="1" hidden="1">
      <c r="A605" s="49" t="s">
        <v>336</v>
      </c>
      <c r="B605" s="21">
        <v>0</v>
      </c>
      <c r="C605" s="19">
        <v>0</v>
      </c>
      <c r="D605" s="22" t="s">
        <v>14</v>
      </c>
      <c r="E605" s="18">
        <v>0</v>
      </c>
      <c r="F605" s="18">
        <v>0</v>
      </c>
      <c r="G605" s="21" t="s">
        <v>14</v>
      </c>
      <c r="H605" s="24" t="s">
        <v>14</v>
      </c>
      <c r="I605" s="18">
        <v>0</v>
      </c>
      <c r="J605" s="18">
        <v>0</v>
      </c>
      <c r="K605" s="18">
        <v>0</v>
      </c>
      <c r="L605" s="18">
        <v>0</v>
      </c>
      <c r="M605" s="21" t="s">
        <v>14</v>
      </c>
      <c r="N605" s="24" t="s">
        <v>14</v>
      </c>
      <c r="O605" s="18">
        <v>0</v>
      </c>
      <c r="P605" s="18">
        <v>0</v>
      </c>
      <c r="Q605" s="18">
        <v>0</v>
      </c>
      <c r="R605" s="18">
        <v>0</v>
      </c>
      <c r="S605" s="21" t="s">
        <v>14</v>
      </c>
      <c r="T605" s="26" t="s">
        <v>14</v>
      </c>
      <c r="U605" s="97"/>
      <c r="V605" s="1"/>
      <c r="X605" s="2"/>
    </row>
    <row r="606" spans="1:24" ht="20.25" customHeight="1" hidden="1">
      <c r="A606" s="49" t="s">
        <v>339</v>
      </c>
      <c r="B606" s="21">
        <v>1</v>
      </c>
      <c r="C606" s="19">
        <v>4974</v>
      </c>
      <c r="D606" s="22" t="s">
        <v>14</v>
      </c>
      <c r="E606" s="18">
        <v>1</v>
      </c>
      <c r="F606" s="18">
        <v>4974</v>
      </c>
      <c r="G606" s="21" t="s">
        <v>14</v>
      </c>
      <c r="H606" s="24" t="s">
        <v>14</v>
      </c>
      <c r="I606" s="18">
        <v>1</v>
      </c>
      <c r="J606" s="18">
        <v>4974</v>
      </c>
      <c r="K606" s="18">
        <v>1</v>
      </c>
      <c r="L606" s="18">
        <v>4974</v>
      </c>
      <c r="M606" s="21" t="s">
        <v>14</v>
      </c>
      <c r="N606" s="24" t="s">
        <v>14</v>
      </c>
      <c r="O606" s="18">
        <v>0</v>
      </c>
      <c r="P606" s="18">
        <v>0</v>
      </c>
      <c r="Q606" s="18">
        <v>0</v>
      </c>
      <c r="R606" s="18">
        <v>0</v>
      </c>
      <c r="S606" s="21" t="s">
        <v>14</v>
      </c>
      <c r="T606" s="26" t="s">
        <v>14</v>
      </c>
      <c r="U606" s="97"/>
      <c r="V606" s="1"/>
      <c r="X606" s="2"/>
    </row>
    <row r="607" spans="1:24" ht="20.25" customHeight="1" hidden="1">
      <c r="A607" s="49" t="s">
        <v>348</v>
      </c>
      <c r="B607" s="21">
        <v>0</v>
      </c>
      <c r="C607" s="19">
        <v>0</v>
      </c>
      <c r="D607" s="22" t="s">
        <v>14</v>
      </c>
      <c r="E607" s="18">
        <v>0</v>
      </c>
      <c r="F607" s="18">
        <v>0</v>
      </c>
      <c r="G607" s="21" t="s">
        <v>14</v>
      </c>
      <c r="H607" s="24" t="s">
        <v>14</v>
      </c>
      <c r="I607" s="18">
        <v>0</v>
      </c>
      <c r="J607" s="18">
        <v>0</v>
      </c>
      <c r="K607" s="18">
        <v>0</v>
      </c>
      <c r="L607" s="18">
        <v>0</v>
      </c>
      <c r="M607" s="21" t="s">
        <v>14</v>
      </c>
      <c r="N607" s="24" t="s">
        <v>14</v>
      </c>
      <c r="O607" s="18">
        <v>0</v>
      </c>
      <c r="P607" s="18">
        <v>0</v>
      </c>
      <c r="Q607" s="18">
        <v>0</v>
      </c>
      <c r="R607" s="18">
        <v>0</v>
      </c>
      <c r="S607" s="21" t="s">
        <v>14</v>
      </c>
      <c r="T607" s="26" t="s">
        <v>14</v>
      </c>
      <c r="U607" s="97"/>
      <c r="V607" s="1"/>
      <c r="X607" s="2"/>
    </row>
    <row r="608" spans="1:24" ht="20.25" customHeight="1" hidden="1">
      <c r="A608" s="49" t="s">
        <v>355</v>
      </c>
      <c r="B608" s="21">
        <v>0</v>
      </c>
      <c r="C608" s="19">
        <v>0</v>
      </c>
      <c r="D608" s="22" t="s">
        <v>14</v>
      </c>
      <c r="E608" s="18">
        <v>0</v>
      </c>
      <c r="F608" s="18">
        <v>0</v>
      </c>
      <c r="G608" s="21" t="s">
        <v>14</v>
      </c>
      <c r="H608" s="24" t="s">
        <v>14</v>
      </c>
      <c r="I608" s="18">
        <v>0</v>
      </c>
      <c r="J608" s="18">
        <v>0</v>
      </c>
      <c r="K608" s="18">
        <v>0</v>
      </c>
      <c r="L608" s="18">
        <v>0</v>
      </c>
      <c r="M608" s="21" t="s">
        <v>14</v>
      </c>
      <c r="N608" s="24" t="s">
        <v>14</v>
      </c>
      <c r="O608" s="18">
        <v>0</v>
      </c>
      <c r="P608" s="18">
        <v>0</v>
      </c>
      <c r="Q608" s="18">
        <v>0</v>
      </c>
      <c r="R608" s="18">
        <v>0</v>
      </c>
      <c r="S608" s="21" t="s">
        <v>14</v>
      </c>
      <c r="T608" s="26" t="s">
        <v>14</v>
      </c>
      <c r="U608" s="97"/>
      <c r="V608" s="1"/>
      <c r="X608" s="2"/>
    </row>
    <row r="609" spans="1:24" ht="20.25" customHeight="1" hidden="1">
      <c r="A609" s="49" t="s">
        <v>362</v>
      </c>
      <c r="B609" s="21">
        <v>0</v>
      </c>
      <c r="C609" s="19">
        <v>0</v>
      </c>
      <c r="D609" s="22" t="s">
        <v>14</v>
      </c>
      <c r="E609" s="18">
        <v>0</v>
      </c>
      <c r="F609" s="18">
        <v>0</v>
      </c>
      <c r="G609" s="21" t="s">
        <v>14</v>
      </c>
      <c r="H609" s="24" t="s">
        <v>14</v>
      </c>
      <c r="I609" s="18">
        <v>0</v>
      </c>
      <c r="J609" s="18">
        <v>0</v>
      </c>
      <c r="K609" s="18">
        <v>0</v>
      </c>
      <c r="L609" s="18">
        <v>0</v>
      </c>
      <c r="M609" s="21" t="s">
        <v>14</v>
      </c>
      <c r="N609" s="24" t="s">
        <v>14</v>
      </c>
      <c r="O609" s="18">
        <v>0</v>
      </c>
      <c r="P609" s="18">
        <v>0</v>
      </c>
      <c r="Q609" s="18">
        <v>0</v>
      </c>
      <c r="R609" s="18">
        <v>0</v>
      </c>
      <c r="S609" s="21" t="s">
        <v>14</v>
      </c>
      <c r="T609" s="26" t="s">
        <v>14</v>
      </c>
      <c r="U609" s="97"/>
      <c r="V609" s="1"/>
      <c r="X609" s="2"/>
    </row>
    <row r="610" spans="1:24" ht="20.25" customHeight="1" hidden="1">
      <c r="A610" s="103" t="s">
        <v>374</v>
      </c>
      <c r="B610" s="104">
        <v>0</v>
      </c>
      <c r="C610" s="105">
        <v>0</v>
      </c>
      <c r="D610" s="106" t="s">
        <v>14</v>
      </c>
      <c r="E610" s="104">
        <v>0</v>
      </c>
      <c r="F610" s="104">
        <v>0</v>
      </c>
      <c r="G610" s="104" t="s">
        <v>14</v>
      </c>
      <c r="H610" s="107" t="s">
        <v>14</v>
      </c>
      <c r="I610" s="108">
        <v>0</v>
      </c>
      <c r="J610" s="106">
        <v>0</v>
      </c>
      <c r="K610" s="104">
        <v>0</v>
      </c>
      <c r="L610" s="106">
        <v>0</v>
      </c>
      <c r="M610" s="104" t="s">
        <v>14</v>
      </c>
      <c r="N610" s="107" t="s">
        <v>14</v>
      </c>
      <c r="O610" s="108">
        <v>0</v>
      </c>
      <c r="P610" s="108">
        <v>0</v>
      </c>
      <c r="Q610" s="104">
        <v>0</v>
      </c>
      <c r="R610" s="106">
        <v>0</v>
      </c>
      <c r="S610" s="104" t="s">
        <v>14</v>
      </c>
      <c r="T610" s="109" t="s">
        <v>14</v>
      </c>
      <c r="U610" s="110"/>
      <c r="V610" s="1"/>
      <c r="X610" s="2"/>
    </row>
    <row r="611" spans="1:22" s="5" customFormat="1" ht="20.25" customHeight="1">
      <c r="A611" s="48" t="s">
        <v>474</v>
      </c>
      <c r="B611" s="43">
        <v>0</v>
      </c>
      <c r="C611" s="43">
        <v>0</v>
      </c>
      <c r="D611" s="52" t="s">
        <v>15</v>
      </c>
      <c r="E611" s="43">
        <v>0</v>
      </c>
      <c r="F611" s="43">
        <v>0</v>
      </c>
      <c r="G611" s="41">
        <v>0</v>
      </c>
      <c r="H611" s="50">
        <v>0</v>
      </c>
      <c r="I611" s="41">
        <v>0</v>
      </c>
      <c r="J611" s="43">
        <v>0</v>
      </c>
      <c r="K611" s="43">
        <v>0</v>
      </c>
      <c r="L611" s="43">
        <v>0</v>
      </c>
      <c r="M611" s="41">
        <v>0</v>
      </c>
      <c r="N611" s="50">
        <v>0</v>
      </c>
      <c r="O611" s="46">
        <v>0</v>
      </c>
      <c r="P611" s="41">
        <v>0</v>
      </c>
      <c r="Q611" s="41">
        <v>0</v>
      </c>
      <c r="R611" s="41">
        <v>0</v>
      </c>
      <c r="S611" s="41">
        <v>0</v>
      </c>
      <c r="T611" s="51">
        <v>0</v>
      </c>
      <c r="U611" s="96">
        <f>LEFT(A611,FIND("年",A611)-1)+1911</f>
        <v>2017</v>
      </c>
      <c r="V611" s="1"/>
    </row>
    <row r="612" spans="1:24" ht="20.25" customHeight="1" hidden="1">
      <c r="A612" s="49" t="s">
        <v>302</v>
      </c>
      <c r="B612" s="21">
        <v>0</v>
      </c>
      <c r="C612" s="19">
        <v>0</v>
      </c>
      <c r="D612" s="22" t="s">
        <v>14</v>
      </c>
      <c r="E612" s="18">
        <v>0</v>
      </c>
      <c r="F612" s="18">
        <v>0</v>
      </c>
      <c r="G612" s="21" t="s">
        <v>14</v>
      </c>
      <c r="H612" s="24" t="s">
        <v>14</v>
      </c>
      <c r="I612" s="18">
        <v>0</v>
      </c>
      <c r="J612" s="18">
        <v>0</v>
      </c>
      <c r="K612" s="18">
        <v>0</v>
      </c>
      <c r="L612" s="18">
        <v>0</v>
      </c>
      <c r="M612" s="21" t="s">
        <v>14</v>
      </c>
      <c r="N612" s="24" t="s">
        <v>14</v>
      </c>
      <c r="O612" s="18">
        <v>0</v>
      </c>
      <c r="P612" s="18">
        <v>0</v>
      </c>
      <c r="Q612" s="18">
        <v>0</v>
      </c>
      <c r="R612" s="18">
        <v>0</v>
      </c>
      <c r="S612" s="21" t="s">
        <v>14</v>
      </c>
      <c r="T612" s="26" t="s">
        <v>14</v>
      </c>
      <c r="U612" s="97"/>
      <c r="V612" s="1"/>
      <c r="X612" s="2"/>
    </row>
    <row r="613" spans="1:24" ht="20.25" customHeight="1" hidden="1">
      <c r="A613" s="49" t="s">
        <v>304</v>
      </c>
      <c r="B613" s="21">
        <v>0</v>
      </c>
      <c r="C613" s="19">
        <v>0</v>
      </c>
      <c r="D613" s="22" t="s">
        <v>14</v>
      </c>
      <c r="E613" s="18">
        <v>0</v>
      </c>
      <c r="F613" s="18">
        <v>0</v>
      </c>
      <c r="G613" s="21" t="s">
        <v>14</v>
      </c>
      <c r="H613" s="24" t="s">
        <v>14</v>
      </c>
      <c r="I613" s="18">
        <v>0</v>
      </c>
      <c r="J613" s="18">
        <v>0</v>
      </c>
      <c r="K613" s="18">
        <v>0</v>
      </c>
      <c r="L613" s="18">
        <v>0</v>
      </c>
      <c r="M613" s="21" t="s">
        <v>14</v>
      </c>
      <c r="N613" s="24" t="s">
        <v>14</v>
      </c>
      <c r="O613" s="18">
        <v>0</v>
      </c>
      <c r="P613" s="18">
        <v>0</v>
      </c>
      <c r="Q613" s="18">
        <v>0</v>
      </c>
      <c r="R613" s="18">
        <v>0</v>
      </c>
      <c r="S613" s="21" t="s">
        <v>14</v>
      </c>
      <c r="T613" s="26" t="s">
        <v>14</v>
      </c>
      <c r="U613" s="97"/>
      <c r="V613" s="1"/>
      <c r="X613" s="2"/>
    </row>
    <row r="614" spans="1:24" ht="20.25" customHeight="1" hidden="1">
      <c r="A614" s="49" t="s">
        <v>315</v>
      </c>
      <c r="B614" s="21">
        <v>0</v>
      </c>
      <c r="C614" s="19">
        <v>0</v>
      </c>
      <c r="D614" s="22" t="s">
        <v>14</v>
      </c>
      <c r="E614" s="18">
        <v>0</v>
      </c>
      <c r="F614" s="18">
        <v>0</v>
      </c>
      <c r="G614" s="21" t="s">
        <v>14</v>
      </c>
      <c r="H614" s="24" t="s">
        <v>14</v>
      </c>
      <c r="I614" s="18">
        <v>0</v>
      </c>
      <c r="J614" s="18">
        <v>0</v>
      </c>
      <c r="K614" s="18">
        <v>0</v>
      </c>
      <c r="L614" s="18">
        <v>0</v>
      </c>
      <c r="M614" s="21" t="s">
        <v>14</v>
      </c>
      <c r="N614" s="24" t="s">
        <v>14</v>
      </c>
      <c r="O614" s="18">
        <v>0</v>
      </c>
      <c r="P614" s="18">
        <v>0</v>
      </c>
      <c r="Q614" s="18">
        <v>0</v>
      </c>
      <c r="R614" s="18">
        <v>0</v>
      </c>
      <c r="S614" s="21" t="s">
        <v>14</v>
      </c>
      <c r="T614" s="26" t="s">
        <v>14</v>
      </c>
      <c r="U614" s="97"/>
      <c r="V614" s="1"/>
      <c r="X614" s="2"/>
    </row>
    <row r="615" spans="1:24" ht="20.25" customHeight="1" hidden="1">
      <c r="A615" s="49" t="s">
        <v>16</v>
      </c>
      <c r="B615" s="21">
        <v>0</v>
      </c>
      <c r="C615" s="19">
        <v>0</v>
      </c>
      <c r="D615" s="22" t="s">
        <v>14</v>
      </c>
      <c r="E615" s="18">
        <v>0</v>
      </c>
      <c r="F615" s="18">
        <v>0</v>
      </c>
      <c r="G615" s="21" t="s">
        <v>14</v>
      </c>
      <c r="H615" s="24" t="s">
        <v>14</v>
      </c>
      <c r="I615" s="18">
        <v>0</v>
      </c>
      <c r="J615" s="18">
        <v>0</v>
      </c>
      <c r="K615" s="18">
        <v>0</v>
      </c>
      <c r="L615" s="18">
        <v>0</v>
      </c>
      <c r="M615" s="21" t="s">
        <v>14</v>
      </c>
      <c r="N615" s="24" t="s">
        <v>14</v>
      </c>
      <c r="O615" s="18">
        <v>0</v>
      </c>
      <c r="P615" s="18">
        <v>0</v>
      </c>
      <c r="Q615" s="18">
        <v>0</v>
      </c>
      <c r="R615" s="18">
        <v>0</v>
      </c>
      <c r="S615" s="21" t="s">
        <v>14</v>
      </c>
      <c r="T615" s="26" t="s">
        <v>14</v>
      </c>
      <c r="U615" s="97"/>
      <c r="V615" s="1"/>
      <c r="X615" s="2"/>
    </row>
    <row r="616" spans="1:24" ht="20.25" customHeight="1" hidden="1">
      <c r="A616" s="49" t="s">
        <v>323</v>
      </c>
      <c r="B616" s="21">
        <v>0</v>
      </c>
      <c r="C616" s="19">
        <v>0</v>
      </c>
      <c r="D616" s="22" t="s">
        <v>14</v>
      </c>
      <c r="E616" s="18">
        <v>0</v>
      </c>
      <c r="F616" s="18">
        <v>0</v>
      </c>
      <c r="G616" s="21" t="s">
        <v>14</v>
      </c>
      <c r="H616" s="24" t="s">
        <v>14</v>
      </c>
      <c r="I616" s="18">
        <v>0</v>
      </c>
      <c r="J616" s="18">
        <v>0</v>
      </c>
      <c r="K616" s="18">
        <v>0</v>
      </c>
      <c r="L616" s="18">
        <v>0</v>
      </c>
      <c r="M616" s="21" t="s">
        <v>14</v>
      </c>
      <c r="N616" s="24" t="s">
        <v>14</v>
      </c>
      <c r="O616" s="18">
        <v>0</v>
      </c>
      <c r="P616" s="18">
        <v>0</v>
      </c>
      <c r="Q616" s="18">
        <v>0</v>
      </c>
      <c r="R616" s="18">
        <v>0</v>
      </c>
      <c r="S616" s="21" t="s">
        <v>14</v>
      </c>
      <c r="T616" s="26" t="s">
        <v>14</v>
      </c>
      <c r="U616" s="97"/>
      <c r="V616" s="1"/>
      <c r="X616" s="2"/>
    </row>
    <row r="617" spans="1:24" ht="20.25" customHeight="1" hidden="1">
      <c r="A617" s="49" t="s">
        <v>330</v>
      </c>
      <c r="B617" s="21">
        <v>0</v>
      </c>
      <c r="C617" s="19">
        <v>0</v>
      </c>
      <c r="D617" s="22" t="s">
        <v>14</v>
      </c>
      <c r="E617" s="18">
        <v>0</v>
      </c>
      <c r="F617" s="18">
        <v>0</v>
      </c>
      <c r="G617" s="21" t="s">
        <v>14</v>
      </c>
      <c r="H617" s="24" t="s">
        <v>14</v>
      </c>
      <c r="I617" s="18">
        <v>0</v>
      </c>
      <c r="J617" s="18">
        <v>0</v>
      </c>
      <c r="K617" s="18">
        <v>0</v>
      </c>
      <c r="L617" s="18">
        <v>0</v>
      </c>
      <c r="M617" s="21" t="s">
        <v>14</v>
      </c>
      <c r="N617" s="24" t="s">
        <v>14</v>
      </c>
      <c r="O617" s="18">
        <v>0</v>
      </c>
      <c r="P617" s="18">
        <v>0</v>
      </c>
      <c r="Q617" s="18">
        <v>0</v>
      </c>
      <c r="R617" s="18">
        <v>0</v>
      </c>
      <c r="S617" s="21" t="s">
        <v>14</v>
      </c>
      <c r="T617" s="26" t="s">
        <v>14</v>
      </c>
      <c r="U617" s="97"/>
      <c r="V617" s="1"/>
      <c r="X617" s="2"/>
    </row>
    <row r="618" spans="1:24" ht="20.25" customHeight="1" hidden="1">
      <c r="A618" s="49" t="s">
        <v>336</v>
      </c>
      <c r="B618" s="21">
        <v>0</v>
      </c>
      <c r="C618" s="19">
        <v>0</v>
      </c>
      <c r="D618" s="22" t="s">
        <v>14</v>
      </c>
      <c r="E618" s="18">
        <v>0</v>
      </c>
      <c r="F618" s="18">
        <v>0</v>
      </c>
      <c r="G618" s="21" t="s">
        <v>14</v>
      </c>
      <c r="H618" s="24" t="s">
        <v>14</v>
      </c>
      <c r="I618" s="18">
        <v>0</v>
      </c>
      <c r="J618" s="18">
        <v>0</v>
      </c>
      <c r="K618" s="18">
        <v>0</v>
      </c>
      <c r="L618" s="18">
        <v>0</v>
      </c>
      <c r="M618" s="21" t="s">
        <v>14</v>
      </c>
      <c r="N618" s="24" t="s">
        <v>14</v>
      </c>
      <c r="O618" s="18">
        <v>0</v>
      </c>
      <c r="P618" s="18">
        <v>0</v>
      </c>
      <c r="Q618" s="18">
        <v>0</v>
      </c>
      <c r="R618" s="18">
        <v>0</v>
      </c>
      <c r="S618" s="21" t="s">
        <v>14</v>
      </c>
      <c r="T618" s="26" t="s">
        <v>14</v>
      </c>
      <c r="U618" s="97"/>
      <c r="V618" s="1"/>
      <c r="X618" s="2"/>
    </row>
    <row r="619" spans="1:24" ht="20.25" customHeight="1" hidden="1">
      <c r="A619" s="49" t="s">
        <v>339</v>
      </c>
      <c r="B619" s="21">
        <v>0</v>
      </c>
      <c r="C619" s="19">
        <v>0</v>
      </c>
      <c r="D619" s="22" t="s">
        <v>14</v>
      </c>
      <c r="E619" s="18">
        <v>0</v>
      </c>
      <c r="F619" s="18">
        <v>0</v>
      </c>
      <c r="G619" s="21" t="s">
        <v>14</v>
      </c>
      <c r="H619" s="24" t="s">
        <v>14</v>
      </c>
      <c r="I619" s="18">
        <v>0</v>
      </c>
      <c r="J619" s="18">
        <v>0</v>
      </c>
      <c r="K619" s="18">
        <v>0</v>
      </c>
      <c r="L619" s="18">
        <v>0</v>
      </c>
      <c r="M619" s="21" t="s">
        <v>14</v>
      </c>
      <c r="N619" s="24" t="s">
        <v>14</v>
      </c>
      <c r="O619" s="18">
        <v>0</v>
      </c>
      <c r="P619" s="18">
        <v>0</v>
      </c>
      <c r="Q619" s="18">
        <v>0</v>
      </c>
      <c r="R619" s="18">
        <v>0</v>
      </c>
      <c r="S619" s="21" t="s">
        <v>14</v>
      </c>
      <c r="T619" s="26" t="s">
        <v>14</v>
      </c>
      <c r="U619" s="97"/>
      <c r="V619" s="1"/>
      <c r="X619" s="2"/>
    </row>
    <row r="620" spans="1:24" ht="20.25" customHeight="1" hidden="1">
      <c r="A620" s="49" t="s">
        <v>348</v>
      </c>
      <c r="B620" s="21">
        <v>0</v>
      </c>
      <c r="C620" s="19">
        <v>0</v>
      </c>
      <c r="D620" s="22" t="s">
        <v>14</v>
      </c>
      <c r="E620" s="18">
        <v>0</v>
      </c>
      <c r="F620" s="18">
        <v>0</v>
      </c>
      <c r="G620" s="21" t="s">
        <v>14</v>
      </c>
      <c r="H620" s="24" t="s">
        <v>14</v>
      </c>
      <c r="I620" s="18">
        <v>0</v>
      </c>
      <c r="J620" s="18">
        <v>0</v>
      </c>
      <c r="K620" s="18">
        <v>0</v>
      </c>
      <c r="L620" s="18">
        <v>0</v>
      </c>
      <c r="M620" s="21" t="s">
        <v>14</v>
      </c>
      <c r="N620" s="24" t="s">
        <v>14</v>
      </c>
      <c r="O620" s="18">
        <v>0</v>
      </c>
      <c r="P620" s="18">
        <v>0</v>
      </c>
      <c r="Q620" s="18">
        <v>0</v>
      </c>
      <c r="R620" s="18">
        <v>0</v>
      </c>
      <c r="S620" s="21" t="s">
        <v>14</v>
      </c>
      <c r="T620" s="26" t="s">
        <v>14</v>
      </c>
      <c r="U620" s="97"/>
      <c r="V620" s="1"/>
      <c r="X620" s="2"/>
    </row>
    <row r="621" spans="1:24" ht="20.25" customHeight="1" hidden="1">
      <c r="A621" s="49" t="s">
        <v>355</v>
      </c>
      <c r="B621" s="21">
        <v>0</v>
      </c>
      <c r="C621" s="19">
        <v>0</v>
      </c>
      <c r="D621" s="22" t="s">
        <v>14</v>
      </c>
      <c r="E621" s="18">
        <v>0</v>
      </c>
      <c r="F621" s="18">
        <v>0</v>
      </c>
      <c r="G621" s="21" t="s">
        <v>14</v>
      </c>
      <c r="H621" s="24" t="s">
        <v>14</v>
      </c>
      <c r="I621" s="18">
        <v>0</v>
      </c>
      <c r="J621" s="18">
        <v>0</v>
      </c>
      <c r="K621" s="18">
        <v>0</v>
      </c>
      <c r="L621" s="18">
        <v>0</v>
      </c>
      <c r="M621" s="21" t="s">
        <v>14</v>
      </c>
      <c r="N621" s="24" t="s">
        <v>14</v>
      </c>
      <c r="O621" s="18">
        <v>0</v>
      </c>
      <c r="P621" s="18">
        <v>0</v>
      </c>
      <c r="Q621" s="18">
        <v>0</v>
      </c>
      <c r="R621" s="18">
        <v>0</v>
      </c>
      <c r="S621" s="21" t="s">
        <v>14</v>
      </c>
      <c r="T621" s="26" t="s">
        <v>14</v>
      </c>
      <c r="U621" s="97"/>
      <c r="V621" s="1"/>
      <c r="X621" s="2"/>
    </row>
    <row r="622" spans="1:24" ht="20.25" customHeight="1" hidden="1">
      <c r="A622" s="49" t="s">
        <v>362</v>
      </c>
      <c r="B622" s="21">
        <v>0</v>
      </c>
      <c r="C622" s="19">
        <v>0</v>
      </c>
      <c r="D622" s="22" t="s">
        <v>14</v>
      </c>
      <c r="E622" s="18">
        <v>0</v>
      </c>
      <c r="F622" s="18">
        <v>0</v>
      </c>
      <c r="G622" s="21" t="s">
        <v>14</v>
      </c>
      <c r="H622" s="24" t="s">
        <v>14</v>
      </c>
      <c r="I622" s="18">
        <v>0</v>
      </c>
      <c r="J622" s="18">
        <v>0</v>
      </c>
      <c r="K622" s="18">
        <v>0</v>
      </c>
      <c r="L622" s="18">
        <v>0</v>
      </c>
      <c r="M622" s="21" t="s">
        <v>14</v>
      </c>
      <c r="N622" s="24" t="s">
        <v>14</v>
      </c>
      <c r="O622" s="18">
        <v>0</v>
      </c>
      <c r="P622" s="18">
        <v>0</v>
      </c>
      <c r="Q622" s="18">
        <v>0</v>
      </c>
      <c r="R622" s="18">
        <v>0</v>
      </c>
      <c r="S622" s="21" t="s">
        <v>14</v>
      </c>
      <c r="T622" s="26" t="s">
        <v>14</v>
      </c>
      <c r="U622" s="97"/>
      <c r="V622" s="1"/>
      <c r="X622" s="2"/>
    </row>
    <row r="623" spans="1:24" ht="20.25" customHeight="1" hidden="1">
      <c r="A623" s="53" t="s">
        <v>374</v>
      </c>
      <c r="B623" s="33">
        <v>0</v>
      </c>
      <c r="C623" s="32">
        <v>0</v>
      </c>
      <c r="D623" s="34" t="s">
        <v>14</v>
      </c>
      <c r="E623" s="31">
        <v>0</v>
      </c>
      <c r="F623" s="31">
        <v>0</v>
      </c>
      <c r="G623" s="33" t="s">
        <v>14</v>
      </c>
      <c r="H623" s="54" t="s">
        <v>14</v>
      </c>
      <c r="I623" s="31">
        <v>0</v>
      </c>
      <c r="J623" s="31">
        <v>0</v>
      </c>
      <c r="K623" s="31">
        <v>0</v>
      </c>
      <c r="L623" s="31">
        <v>0</v>
      </c>
      <c r="M623" s="33" t="s">
        <v>14</v>
      </c>
      <c r="N623" s="54" t="s">
        <v>14</v>
      </c>
      <c r="O623" s="31">
        <v>0</v>
      </c>
      <c r="P623" s="31">
        <v>0</v>
      </c>
      <c r="Q623" s="31">
        <v>0</v>
      </c>
      <c r="R623" s="31">
        <v>0</v>
      </c>
      <c r="S623" s="33" t="s">
        <v>14</v>
      </c>
      <c r="T623" s="109" t="s">
        <v>14</v>
      </c>
      <c r="U623" s="99"/>
      <c r="V623" s="1"/>
      <c r="X623" s="2"/>
    </row>
    <row r="624" spans="1:24" ht="20.25" customHeight="1">
      <c r="A624" s="48" t="s">
        <v>475</v>
      </c>
      <c r="B624" s="43">
        <f>SUM(B625:B636)</f>
        <v>2</v>
      </c>
      <c r="C624" s="43">
        <f>SUM(C625:C636)</f>
        <v>13731</v>
      </c>
      <c r="D624" s="52" t="s">
        <v>15</v>
      </c>
      <c r="E624" s="43">
        <f>SUM(E625:E636)</f>
        <v>0</v>
      </c>
      <c r="F624" s="43">
        <f>SUM(F625:F636)</f>
        <v>0</v>
      </c>
      <c r="G624" s="41">
        <f>SUM(G625:G636)</f>
        <v>2</v>
      </c>
      <c r="H624" s="50">
        <f>SUM(H625:H636)</f>
        <v>13731</v>
      </c>
      <c r="I624" s="41">
        <f aca="true" t="shared" si="359" ref="I624:N624">SUM(I625:I636)</f>
        <v>2</v>
      </c>
      <c r="J624" s="43">
        <f t="shared" si="359"/>
        <v>13731</v>
      </c>
      <c r="K624" s="43">
        <f t="shared" si="359"/>
        <v>0</v>
      </c>
      <c r="L624" s="43">
        <f t="shared" si="359"/>
        <v>0</v>
      </c>
      <c r="M624" s="41">
        <f t="shared" si="359"/>
        <v>2</v>
      </c>
      <c r="N624" s="50">
        <f t="shared" si="359"/>
        <v>13731</v>
      </c>
      <c r="O624" s="46">
        <f aca="true" t="shared" si="360" ref="O624:T624">SUM(O625:O636)</f>
        <v>0</v>
      </c>
      <c r="P624" s="41">
        <f t="shared" si="360"/>
        <v>0</v>
      </c>
      <c r="Q624" s="41">
        <f t="shared" si="360"/>
        <v>0</v>
      </c>
      <c r="R624" s="41">
        <f t="shared" si="360"/>
        <v>0</v>
      </c>
      <c r="S624" s="41">
        <f t="shared" si="360"/>
        <v>0</v>
      </c>
      <c r="T624" s="43">
        <f t="shared" si="360"/>
        <v>0</v>
      </c>
      <c r="U624" s="96">
        <f>LEFT(A624,FIND("年",A624)-1)+1911</f>
        <v>2018</v>
      </c>
      <c r="V624" s="1"/>
      <c r="W624" s="1"/>
      <c r="X624" s="2"/>
    </row>
    <row r="625" spans="1:24" ht="15" hidden="1">
      <c r="A625" s="49" t="s">
        <v>302</v>
      </c>
      <c r="B625" s="21">
        <v>0</v>
      </c>
      <c r="C625" s="19">
        <v>0</v>
      </c>
      <c r="D625" s="22" t="s">
        <v>14</v>
      </c>
      <c r="E625" s="18">
        <v>0</v>
      </c>
      <c r="F625" s="18">
        <v>0</v>
      </c>
      <c r="G625" s="21" t="s">
        <v>14</v>
      </c>
      <c r="H625" s="24" t="s">
        <v>14</v>
      </c>
      <c r="I625" s="18">
        <v>0</v>
      </c>
      <c r="J625" s="18">
        <v>0</v>
      </c>
      <c r="K625" s="18">
        <v>0</v>
      </c>
      <c r="L625" s="18">
        <v>0</v>
      </c>
      <c r="M625" s="21" t="s">
        <v>14</v>
      </c>
      <c r="N625" s="24" t="s">
        <v>14</v>
      </c>
      <c r="O625" s="18">
        <v>0</v>
      </c>
      <c r="P625" s="18">
        <v>0</v>
      </c>
      <c r="Q625" s="18">
        <v>0</v>
      </c>
      <c r="R625" s="18">
        <v>0</v>
      </c>
      <c r="S625" s="21" t="s">
        <v>14</v>
      </c>
      <c r="T625" s="26" t="s">
        <v>14</v>
      </c>
      <c r="U625" s="97"/>
      <c r="V625" s="1"/>
      <c r="W625" s="1"/>
      <c r="X625" s="2"/>
    </row>
    <row r="626" spans="1:24" ht="15" hidden="1">
      <c r="A626" s="49" t="s">
        <v>304</v>
      </c>
      <c r="B626" s="21">
        <v>0</v>
      </c>
      <c r="C626" s="19">
        <v>0</v>
      </c>
      <c r="D626" s="22" t="s">
        <v>14</v>
      </c>
      <c r="E626" s="18">
        <v>0</v>
      </c>
      <c r="F626" s="18">
        <v>0</v>
      </c>
      <c r="G626" s="21" t="s">
        <v>14</v>
      </c>
      <c r="H626" s="24" t="s">
        <v>14</v>
      </c>
      <c r="I626" s="18">
        <v>0</v>
      </c>
      <c r="J626" s="18">
        <v>0</v>
      </c>
      <c r="K626" s="18">
        <v>0</v>
      </c>
      <c r="L626" s="18">
        <v>0</v>
      </c>
      <c r="M626" s="21" t="s">
        <v>14</v>
      </c>
      <c r="N626" s="24" t="s">
        <v>14</v>
      </c>
      <c r="O626" s="18">
        <v>0</v>
      </c>
      <c r="P626" s="18">
        <v>0</v>
      </c>
      <c r="Q626" s="18">
        <v>0</v>
      </c>
      <c r="R626" s="18">
        <v>0</v>
      </c>
      <c r="S626" s="21" t="s">
        <v>14</v>
      </c>
      <c r="T626" s="26" t="s">
        <v>14</v>
      </c>
      <c r="U626" s="97"/>
      <c r="V626" s="1"/>
      <c r="W626" s="1"/>
      <c r="X626" s="2"/>
    </row>
    <row r="627" spans="1:24" ht="15" hidden="1">
      <c r="A627" s="49" t="s">
        <v>315</v>
      </c>
      <c r="B627" s="21">
        <v>0</v>
      </c>
      <c r="C627" s="19">
        <v>0</v>
      </c>
      <c r="D627" s="22" t="s">
        <v>14</v>
      </c>
      <c r="E627" s="18">
        <v>0</v>
      </c>
      <c r="F627" s="18">
        <v>0</v>
      </c>
      <c r="G627" s="21" t="s">
        <v>14</v>
      </c>
      <c r="H627" s="24" t="s">
        <v>14</v>
      </c>
      <c r="I627" s="18">
        <v>0</v>
      </c>
      <c r="J627" s="18">
        <v>0</v>
      </c>
      <c r="K627" s="18">
        <v>0</v>
      </c>
      <c r="L627" s="18">
        <v>0</v>
      </c>
      <c r="M627" s="21" t="s">
        <v>14</v>
      </c>
      <c r="N627" s="24" t="s">
        <v>14</v>
      </c>
      <c r="O627" s="18">
        <v>0</v>
      </c>
      <c r="P627" s="18">
        <v>0</v>
      </c>
      <c r="Q627" s="18">
        <v>0</v>
      </c>
      <c r="R627" s="18">
        <v>0</v>
      </c>
      <c r="S627" s="21" t="s">
        <v>14</v>
      </c>
      <c r="T627" s="26" t="s">
        <v>14</v>
      </c>
      <c r="U627" s="97"/>
      <c r="V627" s="1"/>
      <c r="W627" s="1"/>
      <c r="X627" s="2"/>
    </row>
    <row r="628" spans="1:24" ht="15" hidden="1">
      <c r="A628" s="49" t="s">
        <v>16</v>
      </c>
      <c r="B628" s="21">
        <v>0</v>
      </c>
      <c r="C628" s="19">
        <v>0</v>
      </c>
      <c r="D628" s="22" t="s">
        <v>14</v>
      </c>
      <c r="E628" s="18">
        <v>0</v>
      </c>
      <c r="F628" s="18">
        <v>0</v>
      </c>
      <c r="G628" s="21" t="s">
        <v>14</v>
      </c>
      <c r="H628" s="24" t="s">
        <v>14</v>
      </c>
      <c r="I628" s="18">
        <v>0</v>
      </c>
      <c r="J628" s="18">
        <v>0</v>
      </c>
      <c r="K628" s="18">
        <v>0</v>
      </c>
      <c r="L628" s="18">
        <v>0</v>
      </c>
      <c r="M628" s="21" t="s">
        <v>14</v>
      </c>
      <c r="N628" s="24" t="s">
        <v>14</v>
      </c>
      <c r="O628" s="18">
        <v>0</v>
      </c>
      <c r="P628" s="18">
        <v>0</v>
      </c>
      <c r="Q628" s="18">
        <v>0</v>
      </c>
      <c r="R628" s="18">
        <v>0</v>
      </c>
      <c r="S628" s="21" t="s">
        <v>14</v>
      </c>
      <c r="T628" s="26" t="s">
        <v>14</v>
      </c>
      <c r="U628" s="97"/>
      <c r="V628" s="1"/>
      <c r="W628" s="1"/>
      <c r="X628" s="2"/>
    </row>
    <row r="629" spans="1:24" ht="15" hidden="1">
      <c r="A629" s="49" t="s">
        <v>323</v>
      </c>
      <c r="B629" s="21">
        <v>0</v>
      </c>
      <c r="C629" s="19">
        <v>0</v>
      </c>
      <c r="D629" s="22" t="s">
        <v>14</v>
      </c>
      <c r="E629" s="18">
        <v>0</v>
      </c>
      <c r="F629" s="18">
        <v>0</v>
      </c>
      <c r="G629" s="21" t="s">
        <v>14</v>
      </c>
      <c r="H629" s="24" t="s">
        <v>14</v>
      </c>
      <c r="I629" s="18">
        <v>0</v>
      </c>
      <c r="J629" s="18">
        <v>0</v>
      </c>
      <c r="K629" s="18">
        <v>0</v>
      </c>
      <c r="L629" s="18">
        <v>0</v>
      </c>
      <c r="M629" s="21" t="s">
        <v>14</v>
      </c>
      <c r="N629" s="24" t="s">
        <v>14</v>
      </c>
      <c r="O629" s="18">
        <v>0</v>
      </c>
      <c r="P629" s="18">
        <v>0</v>
      </c>
      <c r="Q629" s="18">
        <v>0</v>
      </c>
      <c r="R629" s="18">
        <v>0</v>
      </c>
      <c r="S629" s="21" t="s">
        <v>14</v>
      </c>
      <c r="T629" s="26" t="s">
        <v>14</v>
      </c>
      <c r="U629" s="97"/>
      <c r="V629" s="1"/>
      <c r="W629" s="1"/>
      <c r="X629" s="2"/>
    </row>
    <row r="630" spans="1:24" ht="15" hidden="1">
      <c r="A630" s="49" t="s">
        <v>330</v>
      </c>
      <c r="B630" s="21">
        <v>1</v>
      </c>
      <c r="C630" s="19">
        <v>3150</v>
      </c>
      <c r="D630" s="22" t="s">
        <v>14</v>
      </c>
      <c r="E630" s="18">
        <v>0</v>
      </c>
      <c r="F630" s="18">
        <v>0</v>
      </c>
      <c r="G630" s="83">
        <v>1</v>
      </c>
      <c r="H630" s="24">
        <v>3150</v>
      </c>
      <c r="I630" s="18">
        <v>1</v>
      </c>
      <c r="J630" s="18">
        <v>3150</v>
      </c>
      <c r="K630" s="18">
        <v>0</v>
      </c>
      <c r="L630" s="18">
        <v>0</v>
      </c>
      <c r="M630" s="83">
        <v>1</v>
      </c>
      <c r="N630" s="24">
        <v>3150</v>
      </c>
      <c r="O630" s="18">
        <v>0</v>
      </c>
      <c r="P630" s="18">
        <v>0</v>
      </c>
      <c r="Q630" s="18">
        <v>0</v>
      </c>
      <c r="R630" s="18">
        <v>0</v>
      </c>
      <c r="S630" s="83" t="s">
        <v>14</v>
      </c>
      <c r="T630" s="26" t="s">
        <v>14</v>
      </c>
      <c r="U630" s="97"/>
      <c r="V630" s="1"/>
      <c r="W630" s="1"/>
      <c r="X630" s="2"/>
    </row>
    <row r="631" spans="1:24" ht="15" hidden="1">
      <c r="A631" s="49" t="s">
        <v>336</v>
      </c>
      <c r="B631" s="21">
        <v>0</v>
      </c>
      <c r="C631" s="19">
        <v>0</v>
      </c>
      <c r="D631" s="22" t="s">
        <v>14</v>
      </c>
      <c r="E631" s="18">
        <v>0</v>
      </c>
      <c r="F631" s="18">
        <v>0</v>
      </c>
      <c r="G631" s="21" t="s">
        <v>14</v>
      </c>
      <c r="H631" s="24" t="s">
        <v>14</v>
      </c>
      <c r="I631" s="18">
        <v>0</v>
      </c>
      <c r="J631" s="18">
        <v>0</v>
      </c>
      <c r="K631" s="18">
        <v>0</v>
      </c>
      <c r="L631" s="18">
        <v>0</v>
      </c>
      <c r="M631" s="21" t="s">
        <v>14</v>
      </c>
      <c r="N631" s="24" t="s">
        <v>14</v>
      </c>
      <c r="O631" s="18">
        <v>0</v>
      </c>
      <c r="P631" s="18">
        <v>0</v>
      </c>
      <c r="Q631" s="18">
        <v>0</v>
      </c>
      <c r="R631" s="18">
        <v>0</v>
      </c>
      <c r="S631" s="21" t="s">
        <v>14</v>
      </c>
      <c r="T631" s="26" t="s">
        <v>14</v>
      </c>
      <c r="U631" s="97"/>
      <c r="V631" s="1"/>
      <c r="W631" s="1"/>
      <c r="X631" s="2"/>
    </row>
    <row r="632" spans="1:24" ht="15" hidden="1">
      <c r="A632" s="49" t="s">
        <v>339</v>
      </c>
      <c r="B632" s="21">
        <v>0</v>
      </c>
      <c r="C632" s="19">
        <v>0</v>
      </c>
      <c r="D632" s="22" t="s">
        <v>14</v>
      </c>
      <c r="E632" s="18">
        <v>0</v>
      </c>
      <c r="F632" s="18">
        <v>0</v>
      </c>
      <c r="G632" s="21" t="s">
        <v>14</v>
      </c>
      <c r="H632" s="24" t="s">
        <v>14</v>
      </c>
      <c r="I632" s="18">
        <v>0</v>
      </c>
      <c r="J632" s="18">
        <v>0</v>
      </c>
      <c r="K632" s="18">
        <v>0</v>
      </c>
      <c r="L632" s="18">
        <v>0</v>
      </c>
      <c r="M632" s="21" t="s">
        <v>14</v>
      </c>
      <c r="N632" s="24" t="s">
        <v>14</v>
      </c>
      <c r="O632" s="18">
        <v>0</v>
      </c>
      <c r="P632" s="18">
        <v>0</v>
      </c>
      <c r="Q632" s="18">
        <v>0</v>
      </c>
      <c r="R632" s="18">
        <v>0</v>
      </c>
      <c r="S632" s="21" t="s">
        <v>14</v>
      </c>
      <c r="T632" s="26" t="s">
        <v>14</v>
      </c>
      <c r="U632" s="97"/>
      <c r="V632" s="1"/>
      <c r="W632" s="1"/>
      <c r="X632" s="2"/>
    </row>
    <row r="633" spans="1:24" ht="15" hidden="1">
      <c r="A633" s="49" t="s">
        <v>348</v>
      </c>
      <c r="B633" s="21">
        <v>0</v>
      </c>
      <c r="C633" s="19">
        <v>0</v>
      </c>
      <c r="D633" s="22" t="s">
        <v>14</v>
      </c>
      <c r="E633" s="18">
        <v>0</v>
      </c>
      <c r="F633" s="18">
        <v>0</v>
      </c>
      <c r="G633" s="21" t="s">
        <v>14</v>
      </c>
      <c r="H633" s="24" t="s">
        <v>14</v>
      </c>
      <c r="I633" s="18">
        <v>0</v>
      </c>
      <c r="J633" s="18">
        <v>0</v>
      </c>
      <c r="K633" s="18">
        <v>0</v>
      </c>
      <c r="L633" s="18">
        <v>0</v>
      </c>
      <c r="M633" s="21" t="s">
        <v>14</v>
      </c>
      <c r="N633" s="24" t="s">
        <v>14</v>
      </c>
      <c r="O633" s="18">
        <v>0</v>
      </c>
      <c r="P633" s="18">
        <v>0</v>
      </c>
      <c r="Q633" s="18">
        <v>0</v>
      </c>
      <c r="R633" s="18">
        <v>0</v>
      </c>
      <c r="S633" s="21" t="s">
        <v>14</v>
      </c>
      <c r="T633" s="26" t="s">
        <v>14</v>
      </c>
      <c r="U633" s="97"/>
      <c r="V633" s="1"/>
      <c r="W633" s="1"/>
      <c r="X633" s="2"/>
    </row>
    <row r="634" spans="1:22" ht="15" hidden="1">
      <c r="A634" s="49" t="s">
        <v>355</v>
      </c>
      <c r="B634" s="21">
        <v>0</v>
      </c>
      <c r="C634" s="19">
        <v>0</v>
      </c>
      <c r="D634" s="22" t="s">
        <v>14</v>
      </c>
      <c r="E634" s="18">
        <v>0</v>
      </c>
      <c r="F634" s="18">
        <v>0</v>
      </c>
      <c r="G634" s="21" t="s">
        <v>14</v>
      </c>
      <c r="H634" s="24" t="s">
        <v>14</v>
      </c>
      <c r="I634" s="18">
        <v>0</v>
      </c>
      <c r="J634" s="18">
        <v>0</v>
      </c>
      <c r="K634" s="18">
        <v>0</v>
      </c>
      <c r="L634" s="18">
        <v>0</v>
      </c>
      <c r="M634" s="21" t="s">
        <v>14</v>
      </c>
      <c r="N634" s="24" t="s">
        <v>14</v>
      </c>
      <c r="O634" s="18">
        <v>0</v>
      </c>
      <c r="P634" s="18">
        <v>0</v>
      </c>
      <c r="Q634" s="18">
        <v>0</v>
      </c>
      <c r="R634" s="18">
        <v>0</v>
      </c>
      <c r="S634" s="21" t="s">
        <v>14</v>
      </c>
      <c r="T634" s="26" t="s">
        <v>14</v>
      </c>
      <c r="U634" s="97"/>
      <c r="V634" s="1"/>
    </row>
    <row r="635" spans="1:22" ht="15" hidden="1">
      <c r="A635" s="49" t="s">
        <v>362</v>
      </c>
      <c r="B635" s="21">
        <v>0</v>
      </c>
      <c r="C635" s="19">
        <v>0</v>
      </c>
      <c r="D635" s="22" t="s">
        <v>14</v>
      </c>
      <c r="E635" s="18">
        <v>0</v>
      </c>
      <c r="F635" s="18">
        <v>0</v>
      </c>
      <c r="G635" s="21" t="s">
        <v>14</v>
      </c>
      <c r="H635" s="24" t="s">
        <v>14</v>
      </c>
      <c r="I635" s="18">
        <v>0</v>
      </c>
      <c r="J635" s="18">
        <v>0</v>
      </c>
      <c r="K635" s="18">
        <v>0</v>
      </c>
      <c r="L635" s="18">
        <v>0</v>
      </c>
      <c r="M635" s="21" t="s">
        <v>14</v>
      </c>
      <c r="N635" s="24" t="s">
        <v>14</v>
      </c>
      <c r="O635" s="18">
        <v>0</v>
      </c>
      <c r="P635" s="18">
        <v>0</v>
      </c>
      <c r="Q635" s="18">
        <v>0</v>
      </c>
      <c r="R635" s="18">
        <v>0</v>
      </c>
      <c r="S635" s="21" t="s">
        <v>14</v>
      </c>
      <c r="T635" s="26" t="s">
        <v>14</v>
      </c>
      <c r="U635" s="97"/>
      <c r="V635" s="1"/>
    </row>
    <row r="636" spans="1:22" ht="15" hidden="1">
      <c r="A636" s="49" t="s">
        <v>374</v>
      </c>
      <c r="B636" s="21">
        <v>1</v>
      </c>
      <c r="C636" s="19">
        <v>10581</v>
      </c>
      <c r="D636" s="22" t="s">
        <v>14</v>
      </c>
      <c r="E636" s="18">
        <v>0</v>
      </c>
      <c r="F636" s="18">
        <v>0</v>
      </c>
      <c r="G636" s="21">
        <v>1</v>
      </c>
      <c r="H636" s="24">
        <v>10581</v>
      </c>
      <c r="I636" s="18">
        <v>1</v>
      </c>
      <c r="J636" s="18">
        <v>10581</v>
      </c>
      <c r="K636" s="18">
        <v>0</v>
      </c>
      <c r="L636" s="18">
        <v>0</v>
      </c>
      <c r="M636" s="21">
        <v>1</v>
      </c>
      <c r="N636" s="24">
        <v>10581</v>
      </c>
      <c r="O636" s="18">
        <v>0</v>
      </c>
      <c r="P636" s="18">
        <v>0</v>
      </c>
      <c r="Q636" s="18">
        <v>0</v>
      </c>
      <c r="R636" s="18">
        <v>0</v>
      </c>
      <c r="S636" s="21" t="s">
        <v>14</v>
      </c>
      <c r="T636" s="109" t="s">
        <v>14</v>
      </c>
      <c r="U636" s="97"/>
      <c r="V636" s="1"/>
    </row>
    <row r="637" spans="1:22" ht="20.25" customHeight="1">
      <c r="A637" s="84" t="s">
        <v>476</v>
      </c>
      <c r="B637" s="43">
        <f>SUM(B638:B649)</f>
        <v>1</v>
      </c>
      <c r="C637" s="43">
        <f>SUM(C638:C649)</f>
        <v>5330</v>
      </c>
      <c r="D637" s="52" t="s">
        <v>15</v>
      </c>
      <c r="E637" s="43">
        <f aca="true" t="shared" si="361" ref="E637:T637">SUM(E638:E649)</f>
        <v>1</v>
      </c>
      <c r="F637" s="43">
        <f t="shared" si="361"/>
        <v>5330</v>
      </c>
      <c r="G637" s="41">
        <f t="shared" si="361"/>
        <v>0</v>
      </c>
      <c r="H637" s="50">
        <f t="shared" si="361"/>
        <v>0</v>
      </c>
      <c r="I637" s="41">
        <f t="shared" si="361"/>
        <v>1</v>
      </c>
      <c r="J637" s="43">
        <f t="shared" si="361"/>
        <v>5330</v>
      </c>
      <c r="K637" s="43">
        <f t="shared" si="361"/>
        <v>1</v>
      </c>
      <c r="L637" s="43">
        <f t="shared" si="361"/>
        <v>5330</v>
      </c>
      <c r="M637" s="41">
        <f t="shared" si="361"/>
        <v>0</v>
      </c>
      <c r="N637" s="50">
        <f t="shared" si="361"/>
        <v>0</v>
      </c>
      <c r="O637" s="46">
        <f t="shared" si="361"/>
        <v>0</v>
      </c>
      <c r="P637" s="41">
        <f t="shared" si="361"/>
        <v>0</v>
      </c>
      <c r="Q637" s="41">
        <f t="shared" si="361"/>
        <v>0</v>
      </c>
      <c r="R637" s="41">
        <f t="shared" si="361"/>
        <v>0</v>
      </c>
      <c r="S637" s="41">
        <f t="shared" si="361"/>
        <v>0</v>
      </c>
      <c r="T637" s="51">
        <f t="shared" si="361"/>
        <v>0</v>
      </c>
      <c r="U637" s="96">
        <f>LEFT(A637,FIND("年",A637)-1)+1911</f>
        <v>2019</v>
      </c>
      <c r="V637" s="1"/>
    </row>
    <row r="638" spans="1:22" ht="15" hidden="1">
      <c r="A638" s="49" t="s">
        <v>494</v>
      </c>
      <c r="B638" s="21">
        <v>0</v>
      </c>
      <c r="C638" s="19">
        <v>0</v>
      </c>
      <c r="D638" s="22" t="s">
        <v>14</v>
      </c>
      <c r="E638" s="18">
        <v>0</v>
      </c>
      <c r="F638" s="18">
        <v>0</v>
      </c>
      <c r="G638" s="21" t="s">
        <v>14</v>
      </c>
      <c r="H638" s="24" t="s">
        <v>14</v>
      </c>
      <c r="I638" s="18">
        <v>0</v>
      </c>
      <c r="J638" s="18">
        <v>0</v>
      </c>
      <c r="K638" s="18">
        <v>0</v>
      </c>
      <c r="L638" s="18">
        <v>0</v>
      </c>
      <c r="M638" s="21" t="s">
        <v>14</v>
      </c>
      <c r="N638" s="24" t="s">
        <v>14</v>
      </c>
      <c r="O638" s="18">
        <v>0</v>
      </c>
      <c r="P638" s="18">
        <v>0</v>
      </c>
      <c r="Q638" s="18">
        <v>0</v>
      </c>
      <c r="R638" s="18">
        <v>0</v>
      </c>
      <c r="S638" s="21" t="s">
        <v>14</v>
      </c>
      <c r="T638" s="26" t="s">
        <v>14</v>
      </c>
      <c r="U638" s="93" t="s">
        <v>506</v>
      </c>
      <c r="V638" s="1"/>
    </row>
    <row r="639" spans="1:22" ht="15" hidden="1">
      <c r="A639" s="49" t="s">
        <v>495</v>
      </c>
      <c r="B639" s="21">
        <v>0</v>
      </c>
      <c r="C639" s="19">
        <v>0</v>
      </c>
      <c r="D639" s="22" t="s">
        <v>14</v>
      </c>
      <c r="E639" s="18">
        <v>0</v>
      </c>
      <c r="F639" s="18">
        <v>0</v>
      </c>
      <c r="G639" s="21" t="s">
        <v>14</v>
      </c>
      <c r="H639" s="24" t="s">
        <v>14</v>
      </c>
      <c r="I639" s="18">
        <v>0</v>
      </c>
      <c r="J639" s="18">
        <v>0</v>
      </c>
      <c r="K639" s="18">
        <v>0</v>
      </c>
      <c r="L639" s="18">
        <v>0</v>
      </c>
      <c r="M639" s="21" t="s">
        <v>14</v>
      </c>
      <c r="N639" s="24" t="s">
        <v>14</v>
      </c>
      <c r="O639" s="18">
        <v>0</v>
      </c>
      <c r="P639" s="18">
        <v>0</v>
      </c>
      <c r="Q639" s="18">
        <v>0</v>
      </c>
      <c r="R639" s="18">
        <v>0</v>
      </c>
      <c r="S639" s="21" t="s">
        <v>14</v>
      </c>
      <c r="T639" s="26" t="s">
        <v>14</v>
      </c>
      <c r="U639" s="93" t="s">
        <v>507</v>
      </c>
      <c r="V639" s="1"/>
    </row>
    <row r="640" spans="1:22" ht="15" hidden="1">
      <c r="A640" s="49" t="s">
        <v>496</v>
      </c>
      <c r="B640" s="21">
        <v>0</v>
      </c>
      <c r="C640" s="19">
        <v>0</v>
      </c>
      <c r="D640" s="22" t="s">
        <v>14</v>
      </c>
      <c r="E640" s="18">
        <v>0</v>
      </c>
      <c r="F640" s="18">
        <v>0</v>
      </c>
      <c r="G640" s="21" t="s">
        <v>14</v>
      </c>
      <c r="H640" s="24" t="s">
        <v>14</v>
      </c>
      <c r="I640" s="18">
        <v>0</v>
      </c>
      <c r="J640" s="18">
        <v>0</v>
      </c>
      <c r="K640" s="18">
        <v>0</v>
      </c>
      <c r="L640" s="18">
        <v>0</v>
      </c>
      <c r="M640" s="21" t="s">
        <v>14</v>
      </c>
      <c r="N640" s="24" t="s">
        <v>14</v>
      </c>
      <c r="O640" s="18">
        <v>0</v>
      </c>
      <c r="P640" s="18">
        <v>0</v>
      </c>
      <c r="Q640" s="18">
        <v>0</v>
      </c>
      <c r="R640" s="18">
        <v>0</v>
      </c>
      <c r="S640" s="21" t="s">
        <v>14</v>
      </c>
      <c r="T640" s="26" t="s">
        <v>14</v>
      </c>
      <c r="U640" s="100" t="s">
        <v>508</v>
      </c>
      <c r="V640" s="1"/>
    </row>
    <row r="641" spans="1:22" ht="15" hidden="1">
      <c r="A641" s="49" t="s">
        <v>509</v>
      </c>
      <c r="B641" s="21">
        <v>0</v>
      </c>
      <c r="C641" s="19">
        <v>0</v>
      </c>
      <c r="D641" s="22" t="s">
        <v>14</v>
      </c>
      <c r="E641" s="18">
        <v>0</v>
      </c>
      <c r="F641" s="18">
        <v>0</v>
      </c>
      <c r="G641" s="21" t="s">
        <v>14</v>
      </c>
      <c r="H641" s="24" t="s">
        <v>14</v>
      </c>
      <c r="I641" s="18">
        <v>0</v>
      </c>
      <c r="J641" s="18">
        <v>0</v>
      </c>
      <c r="K641" s="18">
        <v>0</v>
      </c>
      <c r="L641" s="18">
        <v>0</v>
      </c>
      <c r="M641" s="21" t="s">
        <v>14</v>
      </c>
      <c r="N641" s="24" t="s">
        <v>14</v>
      </c>
      <c r="O641" s="18">
        <v>0</v>
      </c>
      <c r="P641" s="18">
        <v>0</v>
      </c>
      <c r="Q641" s="18">
        <v>0</v>
      </c>
      <c r="R641" s="18">
        <v>0</v>
      </c>
      <c r="S641" s="21" t="s">
        <v>14</v>
      </c>
      <c r="T641" s="26" t="s">
        <v>14</v>
      </c>
      <c r="U641" s="102" t="s">
        <v>510</v>
      </c>
      <c r="V641" s="1"/>
    </row>
    <row r="642" spans="1:22" ht="15" hidden="1">
      <c r="A642" s="49" t="s">
        <v>497</v>
      </c>
      <c r="B642" s="18">
        <v>0</v>
      </c>
      <c r="C642" s="19">
        <v>0</v>
      </c>
      <c r="D642" s="22" t="s">
        <v>517</v>
      </c>
      <c r="E642" s="18">
        <v>0</v>
      </c>
      <c r="F642" s="18">
        <v>0</v>
      </c>
      <c r="G642" s="21" t="s">
        <v>517</v>
      </c>
      <c r="H642" s="24" t="s">
        <v>517</v>
      </c>
      <c r="I642" s="18">
        <v>0</v>
      </c>
      <c r="J642" s="18">
        <v>0</v>
      </c>
      <c r="K642" s="18">
        <v>0</v>
      </c>
      <c r="L642" s="18">
        <v>0</v>
      </c>
      <c r="M642" s="21" t="s">
        <v>517</v>
      </c>
      <c r="N642" s="24" t="s">
        <v>517</v>
      </c>
      <c r="O642" s="18">
        <v>0</v>
      </c>
      <c r="P642" s="18">
        <v>0</v>
      </c>
      <c r="Q642" s="18">
        <v>0</v>
      </c>
      <c r="R642" s="18">
        <v>0</v>
      </c>
      <c r="S642" s="21" t="s">
        <v>517</v>
      </c>
      <c r="T642" s="26" t="s">
        <v>14</v>
      </c>
      <c r="U642" s="102" t="s">
        <v>511</v>
      </c>
      <c r="V642" s="1"/>
    </row>
    <row r="643" spans="1:22" ht="15" hidden="1">
      <c r="A643" s="49" t="s">
        <v>498</v>
      </c>
      <c r="B643" s="18">
        <v>0</v>
      </c>
      <c r="C643" s="19">
        <v>0</v>
      </c>
      <c r="D643" s="22" t="s">
        <v>517</v>
      </c>
      <c r="E643" s="18">
        <v>0</v>
      </c>
      <c r="F643" s="18">
        <v>0</v>
      </c>
      <c r="G643" s="83" t="s">
        <v>517</v>
      </c>
      <c r="H643" s="24" t="s">
        <v>517</v>
      </c>
      <c r="I643" s="18">
        <v>0</v>
      </c>
      <c r="J643" s="18">
        <v>0</v>
      </c>
      <c r="K643" s="18">
        <v>0</v>
      </c>
      <c r="L643" s="18">
        <v>0</v>
      </c>
      <c r="M643" s="83" t="s">
        <v>517</v>
      </c>
      <c r="N643" s="24" t="s">
        <v>517</v>
      </c>
      <c r="O643" s="18">
        <v>0</v>
      </c>
      <c r="P643" s="18">
        <v>0</v>
      </c>
      <c r="Q643" s="18">
        <v>0</v>
      </c>
      <c r="R643" s="18">
        <v>0</v>
      </c>
      <c r="S643" s="83" t="s">
        <v>517</v>
      </c>
      <c r="T643" s="26" t="s">
        <v>14</v>
      </c>
      <c r="U643" s="102" t="s">
        <v>512</v>
      </c>
      <c r="V643" s="1"/>
    </row>
    <row r="644" spans="1:22" ht="15" hidden="1">
      <c r="A644" s="49" t="s">
        <v>499</v>
      </c>
      <c r="B644" s="18">
        <v>0</v>
      </c>
      <c r="C644" s="19">
        <v>0</v>
      </c>
      <c r="D644" s="22" t="s">
        <v>517</v>
      </c>
      <c r="E644" s="18">
        <v>0</v>
      </c>
      <c r="F644" s="18">
        <v>0</v>
      </c>
      <c r="G644" s="21" t="s">
        <v>517</v>
      </c>
      <c r="H644" s="24" t="s">
        <v>517</v>
      </c>
      <c r="I644" s="18">
        <v>0</v>
      </c>
      <c r="J644" s="18">
        <v>0</v>
      </c>
      <c r="K644" s="18">
        <v>0</v>
      </c>
      <c r="L644" s="18">
        <v>0</v>
      </c>
      <c r="M644" s="21" t="s">
        <v>517</v>
      </c>
      <c r="N644" s="24" t="s">
        <v>517</v>
      </c>
      <c r="O644" s="18">
        <v>0</v>
      </c>
      <c r="P644" s="18">
        <v>0</v>
      </c>
      <c r="Q644" s="18">
        <v>0</v>
      </c>
      <c r="R644" s="18">
        <v>0</v>
      </c>
      <c r="S644" s="21" t="s">
        <v>517</v>
      </c>
      <c r="T644" s="26" t="s">
        <v>14</v>
      </c>
      <c r="U644" s="102" t="s">
        <v>519</v>
      </c>
      <c r="V644" s="1"/>
    </row>
    <row r="645" spans="1:22" ht="15" hidden="1">
      <c r="A645" s="49" t="s">
        <v>500</v>
      </c>
      <c r="B645" s="18">
        <v>0</v>
      </c>
      <c r="C645" s="19">
        <v>0</v>
      </c>
      <c r="D645" s="22" t="s">
        <v>517</v>
      </c>
      <c r="E645" s="18">
        <v>0</v>
      </c>
      <c r="F645" s="18">
        <v>0</v>
      </c>
      <c r="G645" s="21" t="s">
        <v>517</v>
      </c>
      <c r="H645" s="24" t="s">
        <v>517</v>
      </c>
      <c r="I645" s="18">
        <v>0</v>
      </c>
      <c r="J645" s="18">
        <v>0</v>
      </c>
      <c r="K645" s="18">
        <v>0</v>
      </c>
      <c r="L645" s="18">
        <v>0</v>
      </c>
      <c r="M645" s="21" t="s">
        <v>517</v>
      </c>
      <c r="N645" s="24" t="s">
        <v>517</v>
      </c>
      <c r="O645" s="18">
        <v>0</v>
      </c>
      <c r="P645" s="18">
        <v>0</v>
      </c>
      <c r="Q645" s="18">
        <v>0</v>
      </c>
      <c r="R645" s="18">
        <v>0</v>
      </c>
      <c r="S645" s="21" t="s">
        <v>517</v>
      </c>
      <c r="T645" s="26" t="s">
        <v>14</v>
      </c>
      <c r="U645" s="102" t="s">
        <v>518</v>
      </c>
      <c r="V645" s="1"/>
    </row>
    <row r="646" spans="1:22" ht="15" hidden="1">
      <c r="A646" s="49" t="s">
        <v>501</v>
      </c>
      <c r="B646" s="18">
        <v>0</v>
      </c>
      <c r="C646" s="19">
        <v>0</v>
      </c>
      <c r="D646" s="22" t="s">
        <v>517</v>
      </c>
      <c r="E646" s="18">
        <v>0</v>
      </c>
      <c r="F646" s="18">
        <v>0</v>
      </c>
      <c r="G646" s="21" t="s">
        <v>517</v>
      </c>
      <c r="H646" s="24" t="s">
        <v>517</v>
      </c>
      <c r="I646" s="18">
        <v>0</v>
      </c>
      <c r="J646" s="18">
        <v>0</v>
      </c>
      <c r="K646" s="18">
        <v>0</v>
      </c>
      <c r="L646" s="18">
        <v>0</v>
      </c>
      <c r="M646" s="21" t="s">
        <v>517</v>
      </c>
      <c r="N646" s="24" t="s">
        <v>517</v>
      </c>
      <c r="O646" s="18">
        <v>0</v>
      </c>
      <c r="P646" s="18">
        <v>0</v>
      </c>
      <c r="Q646" s="18">
        <v>0</v>
      </c>
      <c r="R646" s="18">
        <v>0</v>
      </c>
      <c r="S646" s="21" t="s">
        <v>517</v>
      </c>
      <c r="T646" s="26" t="s">
        <v>14</v>
      </c>
      <c r="U646" s="102" t="s">
        <v>513</v>
      </c>
      <c r="V646" s="1"/>
    </row>
    <row r="647" spans="1:22" ht="15" hidden="1">
      <c r="A647" s="49" t="s">
        <v>502</v>
      </c>
      <c r="B647" s="18">
        <v>0</v>
      </c>
      <c r="C647" s="19">
        <v>0</v>
      </c>
      <c r="D647" s="22" t="s">
        <v>517</v>
      </c>
      <c r="E647" s="18">
        <v>0</v>
      </c>
      <c r="F647" s="18">
        <v>0</v>
      </c>
      <c r="G647" s="21" t="s">
        <v>517</v>
      </c>
      <c r="H647" s="24" t="s">
        <v>517</v>
      </c>
      <c r="I647" s="18">
        <v>0</v>
      </c>
      <c r="J647" s="18">
        <v>0</v>
      </c>
      <c r="K647" s="18">
        <v>0</v>
      </c>
      <c r="L647" s="18">
        <v>0</v>
      </c>
      <c r="M647" s="21" t="s">
        <v>517</v>
      </c>
      <c r="N647" s="24" t="s">
        <v>517</v>
      </c>
      <c r="O647" s="18">
        <v>0</v>
      </c>
      <c r="P647" s="18">
        <v>0</v>
      </c>
      <c r="Q647" s="18">
        <v>0</v>
      </c>
      <c r="R647" s="18">
        <v>0</v>
      </c>
      <c r="S647" s="21" t="s">
        <v>517</v>
      </c>
      <c r="T647" s="26" t="s">
        <v>14</v>
      </c>
      <c r="U647" s="102" t="s">
        <v>514</v>
      </c>
      <c r="V647" s="1"/>
    </row>
    <row r="648" spans="1:22" ht="15" hidden="1">
      <c r="A648" s="49" t="s">
        <v>503</v>
      </c>
      <c r="B648" s="18">
        <v>0</v>
      </c>
      <c r="C648" s="19">
        <v>0</v>
      </c>
      <c r="D648" s="22" t="s">
        <v>517</v>
      </c>
      <c r="E648" s="18">
        <v>0</v>
      </c>
      <c r="F648" s="18">
        <v>0</v>
      </c>
      <c r="G648" s="21" t="s">
        <v>517</v>
      </c>
      <c r="H648" s="24" t="s">
        <v>517</v>
      </c>
      <c r="I648" s="18">
        <v>0</v>
      </c>
      <c r="J648" s="18">
        <v>0</v>
      </c>
      <c r="K648" s="18">
        <v>0</v>
      </c>
      <c r="L648" s="18">
        <v>0</v>
      </c>
      <c r="M648" s="21" t="s">
        <v>517</v>
      </c>
      <c r="N648" s="24" t="s">
        <v>517</v>
      </c>
      <c r="O648" s="18">
        <v>0</v>
      </c>
      <c r="P648" s="18">
        <v>0</v>
      </c>
      <c r="Q648" s="18">
        <v>0</v>
      </c>
      <c r="R648" s="18">
        <v>0</v>
      </c>
      <c r="S648" s="21" t="s">
        <v>517</v>
      </c>
      <c r="T648" s="26" t="s">
        <v>14</v>
      </c>
      <c r="U648" s="102" t="s">
        <v>515</v>
      </c>
      <c r="V648" s="1"/>
    </row>
    <row r="649" spans="1:22" ht="15" hidden="1">
      <c r="A649" s="53" t="s">
        <v>504</v>
      </c>
      <c r="B649" s="31">
        <v>1</v>
      </c>
      <c r="C649" s="32">
        <v>5330</v>
      </c>
      <c r="D649" s="111" t="s">
        <v>520</v>
      </c>
      <c r="E649" s="31">
        <v>1</v>
      </c>
      <c r="F649" s="31">
        <v>5330</v>
      </c>
      <c r="G649" s="33" t="s">
        <v>517</v>
      </c>
      <c r="H649" s="54" t="s">
        <v>517</v>
      </c>
      <c r="I649" s="31">
        <v>1</v>
      </c>
      <c r="J649" s="31">
        <v>5330</v>
      </c>
      <c r="K649" s="31">
        <v>1</v>
      </c>
      <c r="L649" s="31">
        <v>5330</v>
      </c>
      <c r="M649" s="33" t="s">
        <v>517</v>
      </c>
      <c r="N649" s="54" t="s">
        <v>517</v>
      </c>
      <c r="O649" s="31">
        <v>0</v>
      </c>
      <c r="P649" s="31">
        <v>0</v>
      </c>
      <c r="Q649" s="31">
        <v>0</v>
      </c>
      <c r="R649" s="31">
        <v>0</v>
      </c>
      <c r="S649" s="33" t="s">
        <v>517</v>
      </c>
      <c r="T649" s="109" t="s">
        <v>14</v>
      </c>
      <c r="U649" s="102" t="s">
        <v>522</v>
      </c>
      <c r="V649" s="1"/>
    </row>
    <row r="650" spans="1:22" ht="20.25" customHeight="1">
      <c r="A650" s="48" t="s">
        <v>521</v>
      </c>
      <c r="B650" s="43">
        <f>SUM(B651:B662)</f>
        <v>0</v>
      </c>
      <c r="C650" s="43">
        <f>SUM(C651:C662)</f>
        <v>0</v>
      </c>
      <c r="D650" s="52" t="s">
        <v>15</v>
      </c>
      <c r="E650" s="43">
        <f aca="true" t="shared" si="362" ref="E650:T650">SUM(E651:E662)</f>
        <v>0</v>
      </c>
      <c r="F650" s="43">
        <f t="shared" si="362"/>
        <v>0</v>
      </c>
      <c r="G650" s="41">
        <f t="shared" si="362"/>
        <v>0</v>
      </c>
      <c r="H650" s="50">
        <f t="shared" si="362"/>
        <v>0</v>
      </c>
      <c r="I650" s="41">
        <f t="shared" si="362"/>
        <v>0</v>
      </c>
      <c r="J650" s="43">
        <f t="shared" si="362"/>
        <v>0</v>
      </c>
      <c r="K650" s="43">
        <f t="shared" si="362"/>
        <v>0</v>
      </c>
      <c r="L650" s="43">
        <f t="shared" si="362"/>
        <v>0</v>
      </c>
      <c r="M650" s="41">
        <f t="shared" si="362"/>
        <v>0</v>
      </c>
      <c r="N650" s="50">
        <f t="shared" si="362"/>
        <v>0</v>
      </c>
      <c r="O650" s="46">
        <f t="shared" si="362"/>
        <v>0</v>
      </c>
      <c r="P650" s="41">
        <f t="shared" si="362"/>
        <v>0</v>
      </c>
      <c r="Q650" s="41">
        <f t="shared" si="362"/>
        <v>0</v>
      </c>
      <c r="R650" s="41">
        <f t="shared" si="362"/>
        <v>0</v>
      </c>
      <c r="S650" s="41">
        <f t="shared" si="362"/>
        <v>0</v>
      </c>
      <c r="T650" s="51">
        <f t="shared" si="362"/>
        <v>0</v>
      </c>
      <c r="U650" s="96">
        <f>LEFT(A650,FIND("年",A650)-1)+1911</f>
        <v>2020</v>
      </c>
      <c r="V650" s="1"/>
    </row>
    <row r="651" spans="1:22" ht="15" hidden="1">
      <c r="A651" s="49" t="s">
        <v>494</v>
      </c>
      <c r="B651" s="21">
        <v>0</v>
      </c>
      <c r="C651" s="19">
        <v>0</v>
      </c>
      <c r="D651" s="22" t="s">
        <v>517</v>
      </c>
      <c r="E651" s="18">
        <v>0</v>
      </c>
      <c r="F651" s="18">
        <v>0</v>
      </c>
      <c r="G651" s="21" t="s">
        <v>517</v>
      </c>
      <c r="H651" s="24" t="s">
        <v>517</v>
      </c>
      <c r="I651" s="18">
        <v>0</v>
      </c>
      <c r="J651" s="18">
        <v>0</v>
      </c>
      <c r="K651" s="18">
        <v>0</v>
      </c>
      <c r="L651" s="18">
        <v>0</v>
      </c>
      <c r="M651" s="21" t="s">
        <v>517</v>
      </c>
      <c r="N651" s="24" t="s">
        <v>517</v>
      </c>
      <c r="O651" s="18">
        <v>0</v>
      </c>
      <c r="P651" s="18">
        <v>0</v>
      </c>
      <c r="Q651" s="18">
        <v>0</v>
      </c>
      <c r="R651" s="18">
        <v>0</v>
      </c>
      <c r="S651" s="21" t="s">
        <v>517</v>
      </c>
      <c r="T651" s="82" t="s">
        <v>517</v>
      </c>
      <c r="U651" s="102" t="s">
        <v>506</v>
      </c>
      <c r="V651" s="1"/>
    </row>
    <row r="652" spans="1:22" ht="15" hidden="1">
      <c r="A652" s="49" t="s">
        <v>523</v>
      </c>
      <c r="B652" s="21">
        <v>0</v>
      </c>
      <c r="C652" s="19">
        <v>0</v>
      </c>
      <c r="D652" s="22" t="s">
        <v>517</v>
      </c>
      <c r="E652" s="18">
        <v>0</v>
      </c>
      <c r="F652" s="18">
        <v>0</v>
      </c>
      <c r="G652" s="21" t="s">
        <v>517</v>
      </c>
      <c r="H652" s="24" t="s">
        <v>517</v>
      </c>
      <c r="I652" s="18">
        <v>0</v>
      </c>
      <c r="J652" s="18">
        <v>0</v>
      </c>
      <c r="K652" s="18">
        <v>0</v>
      </c>
      <c r="L652" s="18">
        <v>0</v>
      </c>
      <c r="M652" s="21" t="s">
        <v>517</v>
      </c>
      <c r="N652" s="24" t="s">
        <v>517</v>
      </c>
      <c r="O652" s="18">
        <v>0</v>
      </c>
      <c r="P652" s="18">
        <v>0</v>
      </c>
      <c r="Q652" s="18">
        <v>0</v>
      </c>
      <c r="R652" s="18">
        <v>0</v>
      </c>
      <c r="S652" s="21" t="s">
        <v>517</v>
      </c>
      <c r="T652" s="82" t="s">
        <v>517</v>
      </c>
      <c r="U652" s="102" t="s">
        <v>524</v>
      </c>
      <c r="V652" s="1"/>
    </row>
    <row r="653" spans="1:22" ht="15" hidden="1">
      <c r="A653" s="49" t="s">
        <v>496</v>
      </c>
      <c r="B653" s="21">
        <v>0</v>
      </c>
      <c r="C653" s="19">
        <v>0</v>
      </c>
      <c r="D653" s="22" t="s">
        <v>517</v>
      </c>
      <c r="E653" s="18">
        <v>0</v>
      </c>
      <c r="F653" s="18">
        <v>0</v>
      </c>
      <c r="G653" s="21" t="s">
        <v>517</v>
      </c>
      <c r="H653" s="24" t="s">
        <v>517</v>
      </c>
      <c r="I653" s="18">
        <v>0</v>
      </c>
      <c r="J653" s="18">
        <v>0</v>
      </c>
      <c r="K653" s="18">
        <v>0</v>
      </c>
      <c r="L653" s="18">
        <v>0</v>
      </c>
      <c r="M653" s="21" t="s">
        <v>517</v>
      </c>
      <c r="N653" s="24" t="s">
        <v>517</v>
      </c>
      <c r="O653" s="18">
        <v>0</v>
      </c>
      <c r="P653" s="18">
        <v>0</v>
      </c>
      <c r="Q653" s="18">
        <v>0</v>
      </c>
      <c r="R653" s="18">
        <v>0</v>
      </c>
      <c r="S653" s="21" t="s">
        <v>517</v>
      </c>
      <c r="T653" s="82" t="s">
        <v>517</v>
      </c>
      <c r="U653" s="102" t="s">
        <v>508</v>
      </c>
      <c r="V653" s="1"/>
    </row>
    <row r="654" spans="1:22" ht="15" hidden="1">
      <c r="A654" s="49" t="s">
        <v>509</v>
      </c>
      <c r="B654" s="21">
        <v>0</v>
      </c>
      <c r="C654" s="19">
        <v>0</v>
      </c>
      <c r="D654" s="22" t="s">
        <v>517</v>
      </c>
      <c r="E654" s="18">
        <v>0</v>
      </c>
      <c r="F654" s="18">
        <v>0</v>
      </c>
      <c r="G654" s="21" t="s">
        <v>517</v>
      </c>
      <c r="H654" s="24" t="s">
        <v>517</v>
      </c>
      <c r="I654" s="18">
        <v>0</v>
      </c>
      <c r="J654" s="18">
        <v>0</v>
      </c>
      <c r="K654" s="18">
        <v>0</v>
      </c>
      <c r="L654" s="18">
        <v>0</v>
      </c>
      <c r="M654" s="21" t="s">
        <v>517</v>
      </c>
      <c r="N654" s="24" t="s">
        <v>517</v>
      </c>
      <c r="O654" s="18">
        <v>0</v>
      </c>
      <c r="P654" s="18">
        <v>0</v>
      </c>
      <c r="Q654" s="18">
        <v>0</v>
      </c>
      <c r="R654" s="18">
        <v>0</v>
      </c>
      <c r="S654" s="21" t="s">
        <v>517</v>
      </c>
      <c r="T654" s="82" t="s">
        <v>517</v>
      </c>
      <c r="U654" s="102" t="s">
        <v>510</v>
      </c>
      <c r="V654" s="1"/>
    </row>
    <row r="655" spans="1:22" ht="15" hidden="1">
      <c r="A655" s="49" t="s">
        <v>497</v>
      </c>
      <c r="B655" s="18">
        <v>0</v>
      </c>
      <c r="C655" s="19">
        <v>0</v>
      </c>
      <c r="D655" s="22" t="s">
        <v>517</v>
      </c>
      <c r="E655" s="18">
        <v>0</v>
      </c>
      <c r="F655" s="18">
        <v>0</v>
      </c>
      <c r="G655" s="21" t="s">
        <v>517</v>
      </c>
      <c r="H655" s="24" t="s">
        <v>517</v>
      </c>
      <c r="I655" s="18">
        <v>0</v>
      </c>
      <c r="J655" s="18">
        <v>0</v>
      </c>
      <c r="K655" s="18">
        <v>0</v>
      </c>
      <c r="L655" s="18">
        <v>0</v>
      </c>
      <c r="M655" s="21" t="s">
        <v>517</v>
      </c>
      <c r="N655" s="24" t="s">
        <v>517</v>
      </c>
      <c r="O655" s="18">
        <v>0</v>
      </c>
      <c r="P655" s="18">
        <v>0</v>
      </c>
      <c r="Q655" s="18">
        <v>0</v>
      </c>
      <c r="R655" s="18">
        <v>0</v>
      </c>
      <c r="S655" s="21" t="s">
        <v>517</v>
      </c>
      <c r="T655" s="82" t="s">
        <v>517</v>
      </c>
      <c r="U655" s="102" t="s">
        <v>511</v>
      </c>
      <c r="V655" s="1"/>
    </row>
    <row r="656" spans="1:22" ht="15" hidden="1">
      <c r="A656" s="49" t="s">
        <v>498</v>
      </c>
      <c r="B656" s="18">
        <v>0</v>
      </c>
      <c r="C656" s="19">
        <v>0</v>
      </c>
      <c r="D656" s="22" t="s">
        <v>517</v>
      </c>
      <c r="E656" s="18">
        <v>0</v>
      </c>
      <c r="F656" s="18">
        <v>0</v>
      </c>
      <c r="G656" s="83" t="s">
        <v>517</v>
      </c>
      <c r="H656" s="24" t="s">
        <v>517</v>
      </c>
      <c r="I656" s="18">
        <v>0</v>
      </c>
      <c r="J656" s="18">
        <v>0</v>
      </c>
      <c r="K656" s="18">
        <v>0</v>
      </c>
      <c r="L656" s="18">
        <v>0</v>
      </c>
      <c r="M656" s="83" t="s">
        <v>517</v>
      </c>
      <c r="N656" s="24" t="s">
        <v>517</v>
      </c>
      <c r="O656" s="18">
        <v>0</v>
      </c>
      <c r="P656" s="18">
        <v>0</v>
      </c>
      <c r="Q656" s="18">
        <v>0</v>
      </c>
      <c r="R656" s="18">
        <v>0</v>
      </c>
      <c r="S656" s="83" t="s">
        <v>517</v>
      </c>
      <c r="T656" s="82" t="s">
        <v>517</v>
      </c>
      <c r="U656" s="102" t="s">
        <v>512</v>
      </c>
      <c r="V656" s="1"/>
    </row>
    <row r="657" spans="1:22" ht="15" hidden="1">
      <c r="A657" s="49" t="s">
        <v>499</v>
      </c>
      <c r="B657" s="18">
        <v>0</v>
      </c>
      <c r="C657" s="19">
        <v>0</v>
      </c>
      <c r="D657" s="22" t="s">
        <v>517</v>
      </c>
      <c r="E657" s="18">
        <v>0</v>
      </c>
      <c r="F657" s="18">
        <v>0</v>
      </c>
      <c r="G657" s="21" t="s">
        <v>517</v>
      </c>
      <c r="H657" s="24" t="s">
        <v>517</v>
      </c>
      <c r="I657" s="18">
        <v>0</v>
      </c>
      <c r="J657" s="18">
        <v>0</v>
      </c>
      <c r="K657" s="18">
        <v>0</v>
      </c>
      <c r="L657" s="18">
        <v>0</v>
      </c>
      <c r="M657" s="21" t="s">
        <v>517</v>
      </c>
      <c r="N657" s="24" t="s">
        <v>517</v>
      </c>
      <c r="O657" s="18">
        <v>0</v>
      </c>
      <c r="P657" s="18">
        <v>0</v>
      </c>
      <c r="Q657" s="18">
        <v>0</v>
      </c>
      <c r="R657" s="18">
        <v>0</v>
      </c>
      <c r="S657" s="21" t="s">
        <v>517</v>
      </c>
      <c r="T657" s="82" t="s">
        <v>517</v>
      </c>
      <c r="U657" s="100" t="s">
        <v>519</v>
      </c>
      <c r="V657" s="1"/>
    </row>
    <row r="658" spans="1:22" ht="15" hidden="1">
      <c r="A658" s="49" t="s">
        <v>500</v>
      </c>
      <c r="B658" s="18">
        <v>0</v>
      </c>
      <c r="C658" s="19">
        <v>0</v>
      </c>
      <c r="D658" s="22" t="s">
        <v>517</v>
      </c>
      <c r="E658" s="18">
        <v>0</v>
      </c>
      <c r="F658" s="18">
        <v>0</v>
      </c>
      <c r="G658" s="21" t="s">
        <v>517</v>
      </c>
      <c r="H658" s="24" t="s">
        <v>517</v>
      </c>
      <c r="I658" s="18">
        <v>0</v>
      </c>
      <c r="J658" s="18">
        <v>0</v>
      </c>
      <c r="K658" s="18">
        <v>0</v>
      </c>
      <c r="L658" s="18">
        <v>0</v>
      </c>
      <c r="M658" s="21" t="s">
        <v>517</v>
      </c>
      <c r="N658" s="24" t="s">
        <v>517</v>
      </c>
      <c r="O658" s="18">
        <v>0</v>
      </c>
      <c r="P658" s="18">
        <v>0</v>
      </c>
      <c r="Q658" s="18">
        <v>0</v>
      </c>
      <c r="R658" s="18">
        <v>0</v>
      </c>
      <c r="S658" s="21" t="s">
        <v>517</v>
      </c>
      <c r="T658" s="82" t="s">
        <v>517</v>
      </c>
      <c r="U658" s="102" t="s">
        <v>518</v>
      </c>
      <c r="V658" s="1"/>
    </row>
    <row r="659" spans="1:22" ht="15" hidden="1">
      <c r="A659" s="49" t="s">
        <v>501</v>
      </c>
      <c r="B659" s="18">
        <v>0</v>
      </c>
      <c r="C659" s="19">
        <v>0</v>
      </c>
      <c r="D659" s="22" t="s">
        <v>517</v>
      </c>
      <c r="E659" s="18">
        <v>0</v>
      </c>
      <c r="F659" s="18">
        <v>0</v>
      </c>
      <c r="G659" s="21" t="s">
        <v>517</v>
      </c>
      <c r="H659" s="24" t="s">
        <v>517</v>
      </c>
      <c r="I659" s="18">
        <v>0</v>
      </c>
      <c r="J659" s="18">
        <v>0</v>
      </c>
      <c r="K659" s="18">
        <v>0</v>
      </c>
      <c r="L659" s="18">
        <v>0</v>
      </c>
      <c r="M659" s="21" t="s">
        <v>517</v>
      </c>
      <c r="N659" s="24" t="s">
        <v>517</v>
      </c>
      <c r="O659" s="18">
        <v>0</v>
      </c>
      <c r="P659" s="18">
        <v>0</v>
      </c>
      <c r="Q659" s="18">
        <v>0</v>
      </c>
      <c r="R659" s="18">
        <v>0</v>
      </c>
      <c r="S659" s="21" t="s">
        <v>517</v>
      </c>
      <c r="T659" s="82" t="s">
        <v>517</v>
      </c>
      <c r="U659" s="102" t="s">
        <v>513</v>
      </c>
      <c r="V659" s="1"/>
    </row>
    <row r="660" spans="1:22" ht="15" hidden="1">
      <c r="A660" s="49" t="s">
        <v>502</v>
      </c>
      <c r="B660" s="18">
        <v>0</v>
      </c>
      <c r="C660" s="19">
        <v>0</v>
      </c>
      <c r="D660" s="22" t="s">
        <v>517</v>
      </c>
      <c r="E660" s="18">
        <v>0</v>
      </c>
      <c r="F660" s="18">
        <v>0</v>
      </c>
      <c r="G660" s="21" t="s">
        <v>517</v>
      </c>
      <c r="H660" s="24" t="s">
        <v>517</v>
      </c>
      <c r="I660" s="18">
        <v>0</v>
      </c>
      <c r="J660" s="18">
        <v>0</v>
      </c>
      <c r="K660" s="18">
        <v>0</v>
      </c>
      <c r="L660" s="18">
        <v>0</v>
      </c>
      <c r="M660" s="21" t="s">
        <v>517</v>
      </c>
      <c r="N660" s="24" t="s">
        <v>517</v>
      </c>
      <c r="O660" s="18">
        <v>0</v>
      </c>
      <c r="P660" s="18">
        <v>0</v>
      </c>
      <c r="Q660" s="18">
        <v>0</v>
      </c>
      <c r="R660" s="18">
        <v>0</v>
      </c>
      <c r="S660" s="21" t="s">
        <v>517</v>
      </c>
      <c r="T660" s="82" t="s">
        <v>517</v>
      </c>
      <c r="U660" s="102" t="s">
        <v>514</v>
      </c>
      <c r="V660" s="1"/>
    </row>
    <row r="661" spans="1:22" ht="15" hidden="1">
      <c r="A661" s="49" t="s">
        <v>503</v>
      </c>
      <c r="B661" s="18">
        <v>0</v>
      </c>
      <c r="C661" s="19">
        <v>0</v>
      </c>
      <c r="D661" s="22" t="s">
        <v>517</v>
      </c>
      <c r="E661" s="18">
        <v>0</v>
      </c>
      <c r="F661" s="18">
        <v>0</v>
      </c>
      <c r="G661" s="21" t="s">
        <v>517</v>
      </c>
      <c r="H661" s="24" t="s">
        <v>517</v>
      </c>
      <c r="I661" s="18">
        <v>0</v>
      </c>
      <c r="J661" s="18">
        <v>0</v>
      </c>
      <c r="K661" s="18">
        <v>0</v>
      </c>
      <c r="L661" s="18">
        <v>0</v>
      </c>
      <c r="M661" s="21" t="s">
        <v>517</v>
      </c>
      <c r="N661" s="24" t="s">
        <v>517</v>
      </c>
      <c r="O661" s="18">
        <v>0</v>
      </c>
      <c r="P661" s="18">
        <v>0</v>
      </c>
      <c r="Q661" s="18">
        <v>0</v>
      </c>
      <c r="R661" s="18">
        <v>0</v>
      </c>
      <c r="S661" s="21" t="s">
        <v>517</v>
      </c>
      <c r="T661" s="82" t="s">
        <v>517</v>
      </c>
      <c r="U661" s="102" t="s">
        <v>515</v>
      </c>
      <c r="V661" s="1"/>
    </row>
    <row r="662" spans="1:22" ht="15" hidden="1">
      <c r="A662" s="53" t="s">
        <v>504</v>
      </c>
      <c r="B662" s="31">
        <v>0</v>
      </c>
      <c r="C662" s="32">
        <v>0</v>
      </c>
      <c r="D662" s="34" t="s">
        <v>517</v>
      </c>
      <c r="E662" s="31">
        <v>0</v>
      </c>
      <c r="F662" s="31">
        <v>0</v>
      </c>
      <c r="G662" s="33" t="s">
        <v>517</v>
      </c>
      <c r="H662" s="54" t="s">
        <v>517</v>
      </c>
      <c r="I662" s="31">
        <v>0</v>
      </c>
      <c r="J662" s="31">
        <v>0</v>
      </c>
      <c r="K662" s="31">
        <v>0</v>
      </c>
      <c r="L662" s="31">
        <v>0</v>
      </c>
      <c r="M662" s="33" t="s">
        <v>517</v>
      </c>
      <c r="N662" s="54" t="s">
        <v>517</v>
      </c>
      <c r="O662" s="31">
        <v>0</v>
      </c>
      <c r="P662" s="31">
        <v>0</v>
      </c>
      <c r="Q662" s="31">
        <v>0</v>
      </c>
      <c r="R662" s="31">
        <v>0</v>
      </c>
      <c r="S662" s="33" t="s">
        <v>517</v>
      </c>
      <c r="T662" s="112" t="s">
        <v>517</v>
      </c>
      <c r="U662" s="102" t="s">
        <v>516</v>
      </c>
      <c r="V662" s="1"/>
    </row>
    <row r="663" spans="1:22" ht="20.25" customHeight="1">
      <c r="A663" s="48" t="s">
        <v>525</v>
      </c>
      <c r="B663" s="43">
        <f>SUM(B664:B675)</f>
        <v>0</v>
      </c>
      <c r="C663" s="43">
        <f>SUM(C664:C675)</f>
        <v>6000</v>
      </c>
      <c r="D663" s="52" t="s">
        <v>15</v>
      </c>
      <c r="E663" s="43">
        <f aca="true" t="shared" si="363" ref="E663:T663">SUM(E664:E675)</f>
        <v>0</v>
      </c>
      <c r="F663" s="43">
        <f t="shared" si="363"/>
        <v>0</v>
      </c>
      <c r="G663" s="41">
        <f t="shared" si="363"/>
        <v>0</v>
      </c>
      <c r="H663" s="50">
        <f t="shared" si="363"/>
        <v>6000</v>
      </c>
      <c r="I663" s="41">
        <f t="shared" si="363"/>
        <v>0</v>
      </c>
      <c r="J663" s="43">
        <f t="shared" si="363"/>
        <v>6000</v>
      </c>
      <c r="K663" s="43">
        <f t="shared" si="363"/>
        <v>0</v>
      </c>
      <c r="L663" s="43">
        <f t="shared" si="363"/>
        <v>0</v>
      </c>
      <c r="M663" s="41">
        <f t="shared" si="363"/>
        <v>0</v>
      </c>
      <c r="N663" s="50">
        <f t="shared" si="363"/>
        <v>6000</v>
      </c>
      <c r="O663" s="46">
        <f t="shared" si="363"/>
        <v>0</v>
      </c>
      <c r="P663" s="41">
        <f t="shared" si="363"/>
        <v>0</v>
      </c>
      <c r="Q663" s="41">
        <f t="shared" si="363"/>
        <v>0</v>
      </c>
      <c r="R663" s="41">
        <f t="shared" si="363"/>
        <v>0</v>
      </c>
      <c r="S663" s="41">
        <f t="shared" si="363"/>
        <v>0</v>
      </c>
      <c r="T663" s="51">
        <f t="shared" si="363"/>
        <v>0</v>
      </c>
      <c r="U663" s="96">
        <f>LEFT(A663,FIND("年",A663)-1)+1911</f>
        <v>2021</v>
      </c>
      <c r="V663" s="1"/>
    </row>
    <row r="664" spans="1:22" ht="15" hidden="1">
      <c r="A664" s="49" t="s">
        <v>494</v>
      </c>
      <c r="B664" s="21">
        <v>0</v>
      </c>
      <c r="C664" s="19">
        <v>0</v>
      </c>
      <c r="D664" s="22" t="s">
        <v>517</v>
      </c>
      <c r="E664" s="18">
        <v>0</v>
      </c>
      <c r="F664" s="18">
        <v>0</v>
      </c>
      <c r="G664" s="21" t="s">
        <v>517</v>
      </c>
      <c r="H664" s="24" t="s">
        <v>517</v>
      </c>
      <c r="I664" s="18">
        <v>0</v>
      </c>
      <c r="J664" s="18">
        <v>0</v>
      </c>
      <c r="K664" s="18">
        <v>0</v>
      </c>
      <c r="L664" s="18">
        <v>0</v>
      </c>
      <c r="M664" s="21" t="s">
        <v>517</v>
      </c>
      <c r="N664" s="24" t="s">
        <v>517</v>
      </c>
      <c r="O664" s="18">
        <v>0</v>
      </c>
      <c r="P664" s="18">
        <v>0</v>
      </c>
      <c r="Q664" s="18">
        <v>0</v>
      </c>
      <c r="R664" s="18">
        <v>0</v>
      </c>
      <c r="S664" s="21" t="s">
        <v>517</v>
      </c>
      <c r="T664" s="82" t="s">
        <v>517</v>
      </c>
      <c r="U664" s="102" t="s">
        <v>506</v>
      </c>
      <c r="V664" s="1"/>
    </row>
    <row r="665" spans="1:22" ht="15" hidden="1">
      <c r="A665" s="49" t="s">
        <v>495</v>
      </c>
      <c r="B665" s="21">
        <v>0</v>
      </c>
      <c r="C665" s="19">
        <v>0</v>
      </c>
      <c r="D665" s="22" t="s">
        <v>517</v>
      </c>
      <c r="E665" s="18">
        <v>0</v>
      </c>
      <c r="F665" s="18">
        <v>0</v>
      </c>
      <c r="G665" s="21" t="s">
        <v>517</v>
      </c>
      <c r="H665" s="24" t="s">
        <v>517</v>
      </c>
      <c r="I665" s="18">
        <v>0</v>
      </c>
      <c r="J665" s="18">
        <v>0</v>
      </c>
      <c r="K665" s="18">
        <v>0</v>
      </c>
      <c r="L665" s="18">
        <v>0</v>
      </c>
      <c r="M665" s="21" t="s">
        <v>517</v>
      </c>
      <c r="N665" s="24" t="s">
        <v>517</v>
      </c>
      <c r="O665" s="18">
        <v>0</v>
      </c>
      <c r="P665" s="18">
        <v>0</v>
      </c>
      <c r="Q665" s="18">
        <v>0</v>
      </c>
      <c r="R665" s="18">
        <v>0</v>
      </c>
      <c r="S665" s="21" t="s">
        <v>517</v>
      </c>
      <c r="T665" s="82" t="s">
        <v>517</v>
      </c>
      <c r="U665" s="102" t="s">
        <v>524</v>
      </c>
      <c r="V665" s="1"/>
    </row>
    <row r="666" spans="1:22" ht="15" hidden="1">
      <c r="A666" s="49" t="s">
        <v>526</v>
      </c>
      <c r="B666" s="21">
        <v>0</v>
      </c>
      <c r="C666" s="19">
        <v>0</v>
      </c>
      <c r="D666" s="22" t="s">
        <v>517</v>
      </c>
      <c r="E666" s="18">
        <v>0</v>
      </c>
      <c r="F666" s="18">
        <v>0</v>
      </c>
      <c r="G666" s="21" t="s">
        <v>517</v>
      </c>
      <c r="H666" s="24" t="s">
        <v>517</v>
      </c>
      <c r="I666" s="18">
        <v>0</v>
      </c>
      <c r="J666" s="18">
        <v>0</v>
      </c>
      <c r="K666" s="18">
        <v>0</v>
      </c>
      <c r="L666" s="18">
        <v>0</v>
      </c>
      <c r="M666" s="21" t="s">
        <v>517</v>
      </c>
      <c r="N666" s="24" t="s">
        <v>517</v>
      </c>
      <c r="O666" s="18">
        <v>0</v>
      </c>
      <c r="P666" s="18">
        <v>0</v>
      </c>
      <c r="Q666" s="18">
        <v>0</v>
      </c>
      <c r="R666" s="18">
        <v>0</v>
      </c>
      <c r="S666" s="21" t="s">
        <v>517</v>
      </c>
      <c r="T666" s="82" t="s">
        <v>517</v>
      </c>
      <c r="U666" s="102" t="s">
        <v>508</v>
      </c>
      <c r="V666" s="1"/>
    </row>
    <row r="667" spans="1:22" ht="15" hidden="1">
      <c r="A667" s="49" t="s">
        <v>527</v>
      </c>
      <c r="B667" s="21">
        <v>0</v>
      </c>
      <c r="C667" s="19">
        <v>0</v>
      </c>
      <c r="D667" s="22" t="s">
        <v>517</v>
      </c>
      <c r="E667" s="18">
        <v>0</v>
      </c>
      <c r="F667" s="18">
        <v>0</v>
      </c>
      <c r="G667" s="21" t="s">
        <v>517</v>
      </c>
      <c r="H667" s="24" t="s">
        <v>517</v>
      </c>
      <c r="I667" s="18">
        <v>0</v>
      </c>
      <c r="J667" s="18">
        <v>0</v>
      </c>
      <c r="K667" s="18">
        <v>0</v>
      </c>
      <c r="L667" s="18">
        <v>0</v>
      </c>
      <c r="M667" s="21" t="s">
        <v>517</v>
      </c>
      <c r="N667" s="24" t="s">
        <v>517</v>
      </c>
      <c r="O667" s="18">
        <v>0</v>
      </c>
      <c r="P667" s="18">
        <v>0</v>
      </c>
      <c r="Q667" s="18">
        <v>0</v>
      </c>
      <c r="R667" s="18">
        <v>0</v>
      </c>
      <c r="S667" s="21" t="s">
        <v>517</v>
      </c>
      <c r="T667" s="82" t="s">
        <v>517</v>
      </c>
      <c r="U667" s="102" t="s">
        <v>510</v>
      </c>
      <c r="V667" s="1"/>
    </row>
    <row r="668" spans="1:22" ht="15" hidden="1">
      <c r="A668" s="49" t="s">
        <v>528</v>
      </c>
      <c r="B668" s="21">
        <v>0</v>
      </c>
      <c r="C668" s="19">
        <v>0</v>
      </c>
      <c r="D668" s="22" t="s">
        <v>517</v>
      </c>
      <c r="E668" s="18">
        <v>0</v>
      </c>
      <c r="F668" s="18">
        <v>0</v>
      </c>
      <c r="G668" s="21" t="s">
        <v>517</v>
      </c>
      <c r="H668" s="24" t="s">
        <v>517</v>
      </c>
      <c r="I668" s="18">
        <v>0</v>
      </c>
      <c r="J668" s="18">
        <v>0</v>
      </c>
      <c r="K668" s="18">
        <v>0</v>
      </c>
      <c r="L668" s="18">
        <v>0</v>
      </c>
      <c r="M668" s="21" t="s">
        <v>517</v>
      </c>
      <c r="N668" s="24" t="s">
        <v>517</v>
      </c>
      <c r="O668" s="18">
        <v>0</v>
      </c>
      <c r="P668" s="18">
        <v>0</v>
      </c>
      <c r="Q668" s="18">
        <v>0</v>
      </c>
      <c r="R668" s="18">
        <v>0</v>
      </c>
      <c r="S668" s="21" t="s">
        <v>517</v>
      </c>
      <c r="T668" s="82" t="s">
        <v>517</v>
      </c>
      <c r="U668" s="102" t="s">
        <v>511</v>
      </c>
      <c r="V668" s="1"/>
    </row>
    <row r="669" spans="1:22" ht="15" hidden="1">
      <c r="A669" s="49" t="s">
        <v>530</v>
      </c>
      <c r="B669" s="21">
        <v>0</v>
      </c>
      <c r="C669" s="19">
        <v>0</v>
      </c>
      <c r="D669" s="22" t="s">
        <v>517</v>
      </c>
      <c r="E669" s="18">
        <v>0</v>
      </c>
      <c r="F669" s="18">
        <v>0</v>
      </c>
      <c r="G669" s="21" t="s">
        <v>517</v>
      </c>
      <c r="H669" s="24" t="s">
        <v>517</v>
      </c>
      <c r="I669" s="18">
        <v>0</v>
      </c>
      <c r="J669" s="18">
        <v>0</v>
      </c>
      <c r="K669" s="18">
        <v>0</v>
      </c>
      <c r="L669" s="18">
        <v>0</v>
      </c>
      <c r="M669" s="21" t="s">
        <v>517</v>
      </c>
      <c r="N669" s="24" t="s">
        <v>517</v>
      </c>
      <c r="O669" s="18">
        <v>0</v>
      </c>
      <c r="P669" s="18">
        <v>0</v>
      </c>
      <c r="Q669" s="18">
        <v>0</v>
      </c>
      <c r="R669" s="18">
        <v>0</v>
      </c>
      <c r="S669" s="21" t="s">
        <v>517</v>
      </c>
      <c r="T669" s="82" t="s">
        <v>517</v>
      </c>
      <c r="U669" s="102" t="s">
        <v>531</v>
      </c>
      <c r="V669" s="1"/>
    </row>
    <row r="670" spans="1:22" ht="15" hidden="1">
      <c r="A670" s="49" t="s">
        <v>532</v>
      </c>
      <c r="B670" s="21">
        <v>0</v>
      </c>
      <c r="C670" s="19">
        <v>0</v>
      </c>
      <c r="D670" s="22" t="s">
        <v>517</v>
      </c>
      <c r="E670" s="18">
        <v>0</v>
      </c>
      <c r="F670" s="18">
        <v>0</v>
      </c>
      <c r="G670" s="21" t="s">
        <v>517</v>
      </c>
      <c r="H670" s="24" t="s">
        <v>517</v>
      </c>
      <c r="I670" s="18">
        <v>0</v>
      </c>
      <c r="J670" s="18">
        <v>0</v>
      </c>
      <c r="K670" s="18">
        <v>0</v>
      </c>
      <c r="L670" s="18">
        <v>0</v>
      </c>
      <c r="M670" s="21" t="s">
        <v>517</v>
      </c>
      <c r="N670" s="24" t="s">
        <v>517</v>
      </c>
      <c r="O670" s="18">
        <v>0</v>
      </c>
      <c r="P670" s="18">
        <v>0</v>
      </c>
      <c r="Q670" s="18">
        <v>0</v>
      </c>
      <c r="R670" s="18">
        <v>0</v>
      </c>
      <c r="S670" s="21" t="s">
        <v>517</v>
      </c>
      <c r="T670" s="82" t="s">
        <v>517</v>
      </c>
      <c r="U670" s="102" t="s">
        <v>519</v>
      </c>
      <c r="V670" s="1"/>
    </row>
    <row r="671" spans="1:22" ht="15" hidden="1">
      <c r="A671" s="49" t="s">
        <v>533</v>
      </c>
      <c r="B671" s="21">
        <v>0</v>
      </c>
      <c r="C671" s="19">
        <v>0</v>
      </c>
      <c r="D671" s="22" t="s">
        <v>517</v>
      </c>
      <c r="E671" s="18">
        <v>0</v>
      </c>
      <c r="F671" s="18">
        <v>0</v>
      </c>
      <c r="G671" s="21" t="s">
        <v>517</v>
      </c>
      <c r="H671" s="24" t="s">
        <v>517</v>
      </c>
      <c r="I671" s="18">
        <v>0</v>
      </c>
      <c r="J671" s="18">
        <v>0</v>
      </c>
      <c r="K671" s="18">
        <v>0</v>
      </c>
      <c r="L671" s="18">
        <v>0</v>
      </c>
      <c r="M671" s="21" t="s">
        <v>517</v>
      </c>
      <c r="N671" s="24" t="s">
        <v>517</v>
      </c>
      <c r="O671" s="18">
        <v>0</v>
      </c>
      <c r="P671" s="18">
        <v>0</v>
      </c>
      <c r="Q671" s="18">
        <v>0</v>
      </c>
      <c r="R671" s="18">
        <v>0</v>
      </c>
      <c r="S671" s="21" t="s">
        <v>517</v>
      </c>
      <c r="T671" s="82" t="s">
        <v>517</v>
      </c>
      <c r="U671" s="102" t="s">
        <v>534</v>
      </c>
      <c r="V671" s="1"/>
    </row>
    <row r="672" spans="1:22" ht="15" hidden="1">
      <c r="A672" s="49" t="s">
        <v>535</v>
      </c>
      <c r="B672" s="21">
        <v>0</v>
      </c>
      <c r="C672" s="19">
        <v>0</v>
      </c>
      <c r="D672" s="22" t="s">
        <v>517</v>
      </c>
      <c r="E672" s="18">
        <v>0</v>
      </c>
      <c r="F672" s="18">
        <v>0</v>
      </c>
      <c r="G672" s="21" t="s">
        <v>517</v>
      </c>
      <c r="H672" s="24" t="s">
        <v>517</v>
      </c>
      <c r="I672" s="18">
        <v>0</v>
      </c>
      <c r="J672" s="18">
        <v>0</v>
      </c>
      <c r="K672" s="18">
        <v>0</v>
      </c>
      <c r="L672" s="18">
        <v>0</v>
      </c>
      <c r="M672" s="21" t="s">
        <v>517</v>
      </c>
      <c r="N672" s="24" t="s">
        <v>517</v>
      </c>
      <c r="O672" s="18">
        <v>0</v>
      </c>
      <c r="P672" s="18">
        <v>0</v>
      </c>
      <c r="Q672" s="18">
        <v>0</v>
      </c>
      <c r="R672" s="18">
        <v>0</v>
      </c>
      <c r="S672" s="21" t="s">
        <v>517</v>
      </c>
      <c r="T672" s="82" t="s">
        <v>517</v>
      </c>
      <c r="U672" s="102" t="s">
        <v>513</v>
      </c>
      <c r="V672" s="1"/>
    </row>
    <row r="673" spans="1:22" ht="15" hidden="1">
      <c r="A673" s="49" t="s">
        <v>536</v>
      </c>
      <c r="B673" s="21">
        <v>0</v>
      </c>
      <c r="C673" s="19">
        <v>0</v>
      </c>
      <c r="D673" s="22" t="s">
        <v>517</v>
      </c>
      <c r="E673" s="18">
        <v>0</v>
      </c>
      <c r="F673" s="18">
        <v>0</v>
      </c>
      <c r="G673" s="21" t="s">
        <v>517</v>
      </c>
      <c r="H673" s="24" t="s">
        <v>517</v>
      </c>
      <c r="I673" s="18">
        <v>0</v>
      </c>
      <c r="J673" s="18">
        <v>0</v>
      </c>
      <c r="K673" s="18">
        <v>0</v>
      </c>
      <c r="L673" s="18">
        <v>0</v>
      </c>
      <c r="M673" s="21" t="s">
        <v>517</v>
      </c>
      <c r="N673" s="24" t="s">
        <v>517</v>
      </c>
      <c r="O673" s="18">
        <v>0</v>
      </c>
      <c r="P673" s="18">
        <v>0</v>
      </c>
      <c r="Q673" s="18">
        <v>0</v>
      </c>
      <c r="R673" s="18">
        <v>0</v>
      </c>
      <c r="S673" s="21" t="s">
        <v>517</v>
      </c>
      <c r="T673" s="82" t="s">
        <v>517</v>
      </c>
      <c r="U673" s="102" t="s">
        <v>514</v>
      </c>
      <c r="V673" s="1"/>
    </row>
    <row r="674" spans="1:22" ht="15" hidden="1">
      <c r="A674" s="49" t="s">
        <v>537</v>
      </c>
      <c r="B674" s="21">
        <v>0</v>
      </c>
      <c r="C674" s="19">
        <v>0</v>
      </c>
      <c r="D674" s="22" t="s">
        <v>517</v>
      </c>
      <c r="E674" s="18">
        <v>0</v>
      </c>
      <c r="F674" s="18">
        <v>0</v>
      </c>
      <c r="G674" s="21" t="s">
        <v>517</v>
      </c>
      <c r="H674" s="24" t="s">
        <v>517</v>
      </c>
      <c r="I674" s="18">
        <v>0</v>
      </c>
      <c r="J674" s="18">
        <v>0</v>
      </c>
      <c r="K674" s="18">
        <v>0</v>
      </c>
      <c r="L674" s="18">
        <v>0</v>
      </c>
      <c r="M674" s="21" t="s">
        <v>517</v>
      </c>
      <c r="N674" s="24" t="s">
        <v>517</v>
      </c>
      <c r="O674" s="18">
        <v>0</v>
      </c>
      <c r="P674" s="18">
        <v>0</v>
      </c>
      <c r="Q674" s="18">
        <v>0</v>
      </c>
      <c r="R674" s="18">
        <v>0</v>
      </c>
      <c r="S674" s="21" t="s">
        <v>517</v>
      </c>
      <c r="T674" s="82" t="s">
        <v>517</v>
      </c>
      <c r="U674" s="102" t="s">
        <v>515</v>
      </c>
      <c r="V674" s="1"/>
    </row>
    <row r="675" spans="1:22" ht="15" hidden="1">
      <c r="A675" s="49" t="s">
        <v>538</v>
      </c>
      <c r="B675" s="21">
        <v>0</v>
      </c>
      <c r="C675" s="19">
        <v>6000</v>
      </c>
      <c r="D675" s="22" t="s">
        <v>517</v>
      </c>
      <c r="E675" s="18">
        <v>0</v>
      </c>
      <c r="F675" s="18">
        <v>0</v>
      </c>
      <c r="G675" s="113" t="s">
        <v>520</v>
      </c>
      <c r="H675" s="24">
        <v>6000</v>
      </c>
      <c r="I675" s="18">
        <v>0</v>
      </c>
      <c r="J675" s="18">
        <v>6000</v>
      </c>
      <c r="K675" s="18">
        <v>0</v>
      </c>
      <c r="L675" s="18">
        <v>0</v>
      </c>
      <c r="M675" s="113" t="s">
        <v>539</v>
      </c>
      <c r="N675" s="24">
        <v>6000</v>
      </c>
      <c r="O675" s="18">
        <v>0</v>
      </c>
      <c r="P675" s="18">
        <v>0</v>
      </c>
      <c r="Q675" s="18">
        <v>0</v>
      </c>
      <c r="R675" s="18">
        <v>0</v>
      </c>
      <c r="S675" s="113" t="s">
        <v>520</v>
      </c>
      <c r="T675" s="114" t="s">
        <v>540</v>
      </c>
      <c r="U675" s="102" t="s">
        <v>516</v>
      </c>
      <c r="V675" s="1"/>
    </row>
    <row r="676" spans="1:22" ht="20.25" customHeight="1">
      <c r="A676" s="48" t="s">
        <v>541</v>
      </c>
      <c r="B676" s="43">
        <f>SUM(B$677:B688)</f>
        <v>1</v>
      </c>
      <c r="C676" s="43">
        <f>SUM(C$677:C688)</f>
        <v>5917</v>
      </c>
      <c r="D676" s="52" t="s">
        <v>517</v>
      </c>
      <c r="E676" s="43">
        <f>SUM(E$677:E688)</f>
        <v>1</v>
      </c>
      <c r="F676" s="43">
        <f>SUM(F$677:F688)</f>
        <v>5917</v>
      </c>
      <c r="G676" s="41">
        <f>SUM(G$677:G688)</f>
        <v>0</v>
      </c>
      <c r="H676" s="50">
        <f>SUM(H$677:H688)</f>
        <v>0</v>
      </c>
      <c r="I676" s="41">
        <f>SUM(I$677:I688)</f>
        <v>1</v>
      </c>
      <c r="J676" s="43">
        <f>SUM(J$677:J688)</f>
        <v>5917</v>
      </c>
      <c r="K676" s="43">
        <f>SUM(K$677:K688)</f>
        <v>1</v>
      </c>
      <c r="L676" s="43">
        <f>SUM(L$677:L688)</f>
        <v>5917</v>
      </c>
      <c r="M676" s="41">
        <f>SUM(M$677:M688)</f>
        <v>0</v>
      </c>
      <c r="N676" s="50">
        <f>SUM(N$677:N688)</f>
        <v>0</v>
      </c>
      <c r="O676" s="46">
        <f>SUM(O$677:O688)</f>
        <v>0</v>
      </c>
      <c r="P676" s="41">
        <f>SUM(P$677:P688)</f>
        <v>0</v>
      </c>
      <c r="Q676" s="41">
        <f>SUM(Q$677:Q688)</f>
        <v>0</v>
      </c>
      <c r="R676" s="41">
        <f>SUM(R$677:R688)</f>
        <v>0</v>
      </c>
      <c r="S676" s="41">
        <f>SUM(S$677:S688)</f>
        <v>0</v>
      </c>
      <c r="T676" s="51">
        <f>SUM(T$677:T688)</f>
        <v>0</v>
      </c>
      <c r="U676" s="96">
        <f>LEFT(A676,FIND("年",A676)-1)+1911</f>
        <v>2022</v>
      </c>
      <c r="V676" s="1"/>
    </row>
    <row r="677" spans="1:22" ht="15" hidden="1">
      <c r="A677" s="49" t="s">
        <v>494</v>
      </c>
      <c r="B677" s="21">
        <v>0</v>
      </c>
      <c r="C677" s="19">
        <v>0</v>
      </c>
      <c r="D677" s="22" t="s">
        <v>517</v>
      </c>
      <c r="E677" s="18">
        <v>0</v>
      </c>
      <c r="F677" s="18">
        <v>0</v>
      </c>
      <c r="G677" s="21" t="s">
        <v>517</v>
      </c>
      <c r="H677" s="24" t="s">
        <v>517</v>
      </c>
      <c r="I677" s="18">
        <v>0</v>
      </c>
      <c r="J677" s="18">
        <v>0</v>
      </c>
      <c r="K677" s="18">
        <v>0</v>
      </c>
      <c r="L677" s="18">
        <v>0</v>
      </c>
      <c r="M677" s="21" t="s">
        <v>517</v>
      </c>
      <c r="N677" s="24" t="s">
        <v>517</v>
      </c>
      <c r="O677" s="18">
        <v>0</v>
      </c>
      <c r="P677" s="18">
        <v>0</v>
      </c>
      <c r="Q677" s="18">
        <v>0</v>
      </c>
      <c r="R677" s="18">
        <v>0</v>
      </c>
      <c r="S677" s="21" t="s">
        <v>517</v>
      </c>
      <c r="T677" s="82" t="s">
        <v>517</v>
      </c>
      <c r="U677" s="102" t="s">
        <v>506</v>
      </c>
      <c r="V677" s="1"/>
    </row>
    <row r="678" spans="1:22" ht="15" hidden="1">
      <c r="A678" s="49" t="s">
        <v>495</v>
      </c>
      <c r="B678" s="21">
        <v>0</v>
      </c>
      <c r="C678" s="19">
        <v>0</v>
      </c>
      <c r="D678" s="22" t="s">
        <v>517</v>
      </c>
      <c r="E678" s="18">
        <v>0</v>
      </c>
      <c r="F678" s="18">
        <v>0</v>
      </c>
      <c r="G678" s="21" t="s">
        <v>517</v>
      </c>
      <c r="H678" s="24" t="s">
        <v>517</v>
      </c>
      <c r="I678" s="18">
        <v>0</v>
      </c>
      <c r="J678" s="18">
        <v>0</v>
      </c>
      <c r="K678" s="18">
        <v>0</v>
      </c>
      <c r="L678" s="18">
        <v>0</v>
      </c>
      <c r="M678" s="21" t="s">
        <v>517</v>
      </c>
      <c r="N678" s="24" t="s">
        <v>517</v>
      </c>
      <c r="O678" s="18">
        <v>0</v>
      </c>
      <c r="P678" s="18">
        <v>0</v>
      </c>
      <c r="Q678" s="18">
        <v>0</v>
      </c>
      <c r="R678" s="18">
        <v>0</v>
      </c>
      <c r="S678" s="21" t="s">
        <v>517</v>
      </c>
      <c r="T678" s="82" t="s">
        <v>517</v>
      </c>
      <c r="U678" s="102" t="s">
        <v>524</v>
      </c>
      <c r="V678" s="1"/>
    </row>
    <row r="679" spans="1:22" ht="15" hidden="1">
      <c r="A679" s="49" t="s">
        <v>526</v>
      </c>
      <c r="B679" s="21">
        <v>0</v>
      </c>
      <c r="C679" s="19">
        <v>0</v>
      </c>
      <c r="D679" s="22" t="s">
        <v>517</v>
      </c>
      <c r="E679" s="18">
        <v>0</v>
      </c>
      <c r="F679" s="18">
        <v>0</v>
      </c>
      <c r="G679" s="21" t="s">
        <v>517</v>
      </c>
      <c r="H679" s="24" t="s">
        <v>517</v>
      </c>
      <c r="I679" s="18">
        <v>0</v>
      </c>
      <c r="J679" s="18">
        <v>0</v>
      </c>
      <c r="K679" s="18">
        <v>0</v>
      </c>
      <c r="L679" s="18">
        <v>0</v>
      </c>
      <c r="M679" s="21" t="s">
        <v>517</v>
      </c>
      <c r="N679" s="24" t="s">
        <v>517</v>
      </c>
      <c r="O679" s="18">
        <v>0</v>
      </c>
      <c r="P679" s="18">
        <v>0</v>
      </c>
      <c r="Q679" s="18">
        <v>0</v>
      </c>
      <c r="R679" s="18">
        <v>0</v>
      </c>
      <c r="S679" s="21" t="s">
        <v>517</v>
      </c>
      <c r="T679" s="82" t="s">
        <v>517</v>
      </c>
      <c r="U679" s="102" t="s">
        <v>542</v>
      </c>
      <c r="V679" s="1"/>
    </row>
    <row r="680" spans="1:22" ht="15" hidden="1">
      <c r="A680" s="49" t="s">
        <v>527</v>
      </c>
      <c r="B680" s="21">
        <v>1</v>
      </c>
      <c r="C680" s="19">
        <v>5917</v>
      </c>
      <c r="D680" s="22" t="s">
        <v>517</v>
      </c>
      <c r="E680" s="18">
        <v>1</v>
      </c>
      <c r="F680" s="18">
        <v>5917</v>
      </c>
      <c r="G680" s="21" t="s">
        <v>517</v>
      </c>
      <c r="H680" s="24" t="s">
        <v>517</v>
      </c>
      <c r="I680" s="18">
        <v>1</v>
      </c>
      <c r="J680" s="18">
        <v>5917</v>
      </c>
      <c r="K680" s="18">
        <v>1</v>
      </c>
      <c r="L680" s="18">
        <v>5917</v>
      </c>
      <c r="M680" s="21" t="s">
        <v>517</v>
      </c>
      <c r="N680" s="24" t="s">
        <v>517</v>
      </c>
      <c r="O680" s="18">
        <v>0</v>
      </c>
      <c r="P680" s="18">
        <v>0</v>
      </c>
      <c r="Q680" s="18">
        <v>0</v>
      </c>
      <c r="R680" s="18">
        <v>0</v>
      </c>
      <c r="S680" s="21" t="s">
        <v>517</v>
      </c>
      <c r="T680" s="82" t="s">
        <v>517</v>
      </c>
      <c r="U680" s="102" t="s">
        <v>543</v>
      </c>
      <c r="V680" s="1"/>
    </row>
    <row r="681" spans="1:22" ht="15" hidden="1">
      <c r="A681" s="49" t="s">
        <v>528</v>
      </c>
      <c r="B681" s="21">
        <v>0</v>
      </c>
      <c r="C681" s="19">
        <v>0</v>
      </c>
      <c r="D681" s="22" t="s">
        <v>517</v>
      </c>
      <c r="E681" s="18">
        <v>0</v>
      </c>
      <c r="F681" s="18">
        <v>0</v>
      </c>
      <c r="G681" s="21" t="s">
        <v>517</v>
      </c>
      <c r="H681" s="24" t="s">
        <v>517</v>
      </c>
      <c r="I681" s="18">
        <v>0</v>
      </c>
      <c r="J681" s="18">
        <v>0</v>
      </c>
      <c r="K681" s="18">
        <v>0</v>
      </c>
      <c r="L681" s="18">
        <v>0</v>
      </c>
      <c r="M681" s="21" t="s">
        <v>517</v>
      </c>
      <c r="N681" s="24" t="s">
        <v>517</v>
      </c>
      <c r="O681" s="18">
        <v>0</v>
      </c>
      <c r="P681" s="18">
        <v>0</v>
      </c>
      <c r="Q681" s="18">
        <v>0</v>
      </c>
      <c r="R681" s="18">
        <v>0</v>
      </c>
      <c r="S681" s="21" t="s">
        <v>517</v>
      </c>
      <c r="T681" s="82" t="s">
        <v>517</v>
      </c>
      <c r="U681" s="102" t="s">
        <v>511</v>
      </c>
      <c r="V681" s="1"/>
    </row>
    <row r="682" spans="1:22" ht="15" hidden="1">
      <c r="A682" s="49" t="s">
        <v>530</v>
      </c>
      <c r="B682" s="21">
        <v>0</v>
      </c>
      <c r="C682" s="19">
        <v>0</v>
      </c>
      <c r="D682" s="22" t="s">
        <v>517</v>
      </c>
      <c r="E682" s="18">
        <v>0</v>
      </c>
      <c r="F682" s="18">
        <v>0</v>
      </c>
      <c r="G682" s="21" t="s">
        <v>517</v>
      </c>
      <c r="H682" s="24" t="s">
        <v>517</v>
      </c>
      <c r="I682" s="18">
        <v>0</v>
      </c>
      <c r="J682" s="18">
        <v>0</v>
      </c>
      <c r="K682" s="18">
        <v>0</v>
      </c>
      <c r="L682" s="18">
        <v>0</v>
      </c>
      <c r="M682" s="21" t="s">
        <v>517</v>
      </c>
      <c r="N682" s="24" t="s">
        <v>517</v>
      </c>
      <c r="O682" s="18">
        <v>0</v>
      </c>
      <c r="P682" s="18">
        <v>0</v>
      </c>
      <c r="Q682" s="18">
        <v>0</v>
      </c>
      <c r="R682" s="18">
        <v>0</v>
      </c>
      <c r="S682" s="21" t="s">
        <v>517</v>
      </c>
      <c r="T682" s="82" t="s">
        <v>517</v>
      </c>
      <c r="U682" s="102" t="s">
        <v>531</v>
      </c>
      <c r="V682" s="1"/>
    </row>
    <row r="683" spans="1:22" ht="15" hidden="1">
      <c r="A683" s="49" t="s">
        <v>532</v>
      </c>
      <c r="B683" s="21">
        <v>0</v>
      </c>
      <c r="C683" s="19">
        <v>0</v>
      </c>
      <c r="D683" s="22" t="s">
        <v>517</v>
      </c>
      <c r="E683" s="18">
        <v>0</v>
      </c>
      <c r="F683" s="18">
        <v>0</v>
      </c>
      <c r="G683" s="21" t="s">
        <v>517</v>
      </c>
      <c r="H683" s="24" t="s">
        <v>517</v>
      </c>
      <c r="I683" s="18">
        <v>0</v>
      </c>
      <c r="J683" s="18">
        <v>0</v>
      </c>
      <c r="K683" s="18">
        <v>0</v>
      </c>
      <c r="L683" s="18">
        <v>0</v>
      </c>
      <c r="M683" s="21" t="s">
        <v>517</v>
      </c>
      <c r="N683" s="24" t="s">
        <v>517</v>
      </c>
      <c r="O683" s="18">
        <v>0</v>
      </c>
      <c r="P683" s="18">
        <v>0</v>
      </c>
      <c r="Q683" s="18">
        <v>0</v>
      </c>
      <c r="R683" s="18">
        <v>0</v>
      </c>
      <c r="S683" s="21" t="s">
        <v>517</v>
      </c>
      <c r="T683" s="82" t="s">
        <v>517</v>
      </c>
      <c r="U683" s="102" t="s">
        <v>519</v>
      </c>
      <c r="V683" s="1"/>
    </row>
    <row r="684" spans="1:22" ht="15" hidden="1">
      <c r="A684" s="49" t="s">
        <v>533</v>
      </c>
      <c r="B684" s="21">
        <v>0</v>
      </c>
      <c r="C684" s="19">
        <v>0</v>
      </c>
      <c r="D684" s="22" t="s">
        <v>517</v>
      </c>
      <c r="E684" s="18">
        <v>0</v>
      </c>
      <c r="F684" s="18">
        <v>0</v>
      </c>
      <c r="G684" s="21" t="s">
        <v>517</v>
      </c>
      <c r="H684" s="24" t="s">
        <v>517</v>
      </c>
      <c r="I684" s="18">
        <v>0</v>
      </c>
      <c r="J684" s="18">
        <v>0</v>
      </c>
      <c r="K684" s="18">
        <v>0</v>
      </c>
      <c r="L684" s="18">
        <v>0</v>
      </c>
      <c r="M684" s="21" t="s">
        <v>517</v>
      </c>
      <c r="N684" s="24" t="s">
        <v>517</v>
      </c>
      <c r="O684" s="18">
        <v>0</v>
      </c>
      <c r="P684" s="18">
        <v>0</v>
      </c>
      <c r="Q684" s="18">
        <v>0</v>
      </c>
      <c r="R684" s="18">
        <v>0</v>
      </c>
      <c r="S684" s="21" t="s">
        <v>517</v>
      </c>
      <c r="T684" s="82" t="s">
        <v>517</v>
      </c>
      <c r="U684" s="102" t="s">
        <v>534</v>
      </c>
      <c r="V684" s="1"/>
    </row>
    <row r="685" spans="1:22" ht="15" hidden="1">
      <c r="A685" s="49" t="s">
        <v>535</v>
      </c>
      <c r="B685" s="21">
        <v>0</v>
      </c>
      <c r="C685" s="19">
        <v>0</v>
      </c>
      <c r="D685" s="22" t="s">
        <v>517</v>
      </c>
      <c r="E685" s="18">
        <v>0</v>
      </c>
      <c r="F685" s="18">
        <v>0</v>
      </c>
      <c r="G685" s="21" t="s">
        <v>517</v>
      </c>
      <c r="H685" s="24" t="s">
        <v>517</v>
      </c>
      <c r="I685" s="18">
        <v>0</v>
      </c>
      <c r="J685" s="18">
        <v>0</v>
      </c>
      <c r="K685" s="18">
        <v>0</v>
      </c>
      <c r="L685" s="18">
        <v>0</v>
      </c>
      <c r="M685" s="21" t="s">
        <v>517</v>
      </c>
      <c r="N685" s="24" t="s">
        <v>517</v>
      </c>
      <c r="O685" s="18">
        <v>0</v>
      </c>
      <c r="P685" s="18">
        <v>0</v>
      </c>
      <c r="Q685" s="18">
        <v>0</v>
      </c>
      <c r="R685" s="18">
        <v>0</v>
      </c>
      <c r="S685" s="21" t="s">
        <v>517</v>
      </c>
      <c r="T685" s="82" t="s">
        <v>517</v>
      </c>
      <c r="U685" s="102" t="s">
        <v>513</v>
      </c>
      <c r="V685" s="1"/>
    </row>
    <row r="686" spans="1:22" ht="15" hidden="1">
      <c r="A686" s="49" t="s">
        <v>536</v>
      </c>
      <c r="B686" s="21">
        <v>0</v>
      </c>
      <c r="C686" s="19">
        <v>0</v>
      </c>
      <c r="D686" s="22" t="s">
        <v>517</v>
      </c>
      <c r="E686" s="18">
        <v>0</v>
      </c>
      <c r="F686" s="18">
        <v>0</v>
      </c>
      <c r="G686" s="21" t="s">
        <v>517</v>
      </c>
      <c r="H686" s="24" t="s">
        <v>517</v>
      </c>
      <c r="I686" s="18">
        <v>0</v>
      </c>
      <c r="J686" s="18">
        <v>0</v>
      </c>
      <c r="K686" s="18">
        <v>0</v>
      </c>
      <c r="L686" s="18">
        <v>0</v>
      </c>
      <c r="M686" s="21" t="s">
        <v>517</v>
      </c>
      <c r="N686" s="24" t="s">
        <v>517</v>
      </c>
      <c r="O686" s="18">
        <v>0</v>
      </c>
      <c r="P686" s="18">
        <v>0</v>
      </c>
      <c r="Q686" s="18">
        <v>0</v>
      </c>
      <c r="R686" s="18">
        <v>0</v>
      </c>
      <c r="S686" s="21" t="s">
        <v>517</v>
      </c>
      <c r="T686" s="82" t="s">
        <v>517</v>
      </c>
      <c r="U686" s="102" t="s">
        <v>514</v>
      </c>
      <c r="V686" s="1"/>
    </row>
    <row r="687" spans="1:22" ht="15" hidden="1">
      <c r="A687" s="49" t="s">
        <v>537</v>
      </c>
      <c r="B687" s="21">
        <v>0</v>
      </c>
      <c r="C687" s="19">
        <v>0</v>
      </c>
      <c r="D687" s="22" t="s">
        <v>517</v>
      </c>
      <c r="E687" s="18">
        <v>0</v>
      </c>
      <c r="F687" s="18">
        <v>0</v>
      </c>
      <c r="G687" s="21" t="s">
        <v>517</v>
      </c>
      <c r="H687" s="24" t="s">
        <v>517</v>
      </c>
      <c r="I687" s="18">
        <v>0</v>
      </c>
      <c r="J687" s="18">
        <v>0</v>
      </c>
      <c r="K687" s="18">
        <v>0</v>
      </c>
      <c r="L687" s="18">
        <v>0</v>
      </c>
      <c r="M687" s="21" t="s">
        <v>517</v>
      </c>
      <c r="N687" s="24" t="s">
        <v>517</v>
      </c>
      <c r="O687" s="18">
        <v>0</v>
      </c>
      <c r="P687" s="18">
        <v>0</v>
      </c>
      <c r="Q687" s="18">
        <v>0</v>
      </c>
      <c r="R687" s="18">
        <v>0</v>
      </c>
      <c r="S687" s="21" t="s">
        <v>517</v>
      </c>
      <c r="T687" s="82" t="s">
        <v>517</v>
      </c>
      <c r="U687" s="102" t="s">
        <v>515</v>
      </c>
      <c r="V687" s="1"/>
    </row>
    <row r="688" spans="1:22" ht="15" hidden="1">
      <c r="A688" s="115" t="s">
        <v>538</v>
      </c>
      <c r="B688" s="21">
        <v>0</v>
      </c>
      <c r="C688" s="19">
        <v>0</v>
      </c>
      <c r="D688" s="22" t="s">
        <v>517</v>
      </c>
      <c r="E688" s="18">
        <v>0</v>
      </c>
      <c r="F688" s="18">
        <v>0</v>
      </c>
      <c r="G688" s="21" t="s">
        <v>517</v>
      </c>
      <c r="H688" s="24" t="s">
        <v>517</v>
      </c>
      <c r="I688" s="18">
        <v>0</v>
      </c>
      <c r="J688" s="18">
        <v>0</v>
      </c>
      <c r="K688" s="18">
        <v>0</v>
      </c>
      <c r="L688" s="18">
        <v>0</v>
      </c>
      <c r="M688" s="21" t="s">
        <v>517</v>
      </c>
      <c r="N688" s="24" t="s">
        <v>517</v>
      </c>
      <c r="O688" s="18">
        <v>0</v>
      </c>
      <c r="P688" s="18">
        <v>0</v>
      </c>
      <c r="Q688" s="18">
        <v>0</v>
      </c>
      <c r="R688" s="18">
        <v>0</v>
      </c>
      <c r="S688" s="21" t="s">
        <v>517</v>
      </c>
      <c r="T688" s="82" t="s">
        <v>517</v>
      </c>
      <c r="U688" s="102" t="s">
        <v>516</v>
      </c>
      <c r="V688" s="1"/>
    </row>
    <row r="689" spans="1:22" ht="20.25" customHeight="1">
      <c r="A689" s="48" t="s">
        <v>544</v>
      </c>
      <c r="B689" s="43">
        <f>SUM(B$690:B701)</f>
        <v>0</v>
      </c>
      <c r="C689" s="43">
        <f>SUM(C$690:C701)</f>
        <v>0</v>
      </c>
      <c r="D689" s="52" t="s">
        <v>517</v>
      </c>
      <c r="E689" s="43">
        <f>SUM(E$690:E701)</f>
        <v>0</v>
      </c>
      <c r="F689" s="43">
        <f>SUM(F$690:F701)</f>
        <v>0</v>
      </c>
      <c r="G689" s="41">
        <f>SUM(G$690:G701)</f>
        <v>0</v>
      </c>
      <c r="H689" s="50">
        <f>SUM(H$690:H701)</f>
        <v>0</v>
      </c>
      <c r="I689" s="41">
        <f>SUM(I$690:I701)</f>
        <v>0</v>
      </c>
      <c r="J689" s="43">
        <f>SUM(J$690:J701)</f>
        <v>0</v>
      </c>
      <c r="K689" s="43">
        <f>SUM(K$690:K701)</f>
        <v>0</v>
      </c>
      <c r="L689" s="43">
        <f>SUM(L$690:L701)</f>
        <v>0</v>
      </c>
      <c r="M689" s="41">
        <f>SUM(M$690:M701)</f>
        <v>0</v>
      </c>
      <c r="N689" s="50">
        <f>SUM(N$690:N701)</f>
        <v>0</v>
      </c>
      <c r="O689" s="46">
        <f>SUM(O$690:O701)</f>
        <v>0</v>
      </c>
      <c r="P689" s="41">
        <f>SUM(P$690:P701)</f>
        <v>0</v>
      </c>
      <c r="Q689" s="41">
        <f>SUM(Q$690:Q701)</f>
        <v>0</v>
      </c>
      <c r="R689" s="41">
        <f>SUM(R$690:R701)</f>
        <v>0</v>
      </c>
      <c r="S689" s="41">
        <f>SUM(S$690:S701)</f>
        <v>0</v>
      </c>
      <c r="T689" s="51">
        <f>SUM(T$690:T701)</f>
        <v>0</v>
      </c>
      <c r="U689" s="96">
        <f>LEFT(A689,FIND("年",A689)-1)+1911</f>
        <v>2023</v>
      </c>
      <c r="V689" s="1"/>
    </row>
    <row r="690" spans="1:22" ht="15" hidden="1">
      <c r="A690" s="49" t="s">
        <v>494</v>
      </c>
      <c r="B690" s="21">
        <v>0</v>
      </c>
      <c r="C690" s="19">
        <v>0</v>
      </c>
      <c r="D690" s="22" t="s">
        <v>517</v>
      </c>
      <c r="E690" s="18">
        <v>0</v>
      </c>
      <c r="F690" s="18">
        <v>0</v>
      </c>
      <c r="G690" s="21" t="s">
        <v>517</v>
      </c>
      <c r="H690" s="24" t="s">
        <v>517</v>
      </c>
      <c r="I690" s="18">
        <v>0</v>
      </c>
      <c r="J690" s="18">
        <v>0</v>
      </c>
      <c r="K690" s="18">
        <v>0</v>
      </c>
      <c r="L690" s="18">
        <v>0</v>
      </c>
      <c r="M690" s="21" t="s">
        <v>517</v>
      </c>
      <c r="N690" s="24" t="s">
        <v>517</v>
      </c>
      <c r="O690" s="18">
        <v>0</v>
      </c>
      <c r="P690" s="18">
        <v>0</v>
      </c>
      <c r="Q690" s="18">
        <v>0</v>
      </c>
      <c r="R690" s="18">
        <v>0</v>
      </c>
      <c r="S690" s="21" t="s">
        <v>517</v>
      </c>
      <c r="T690" s="82" t="s">
        <v>517</v>
      </c>
      <c r="U690" s="102" t="s">
        <v>506</v>
      </c>
      <c r="V690" s="1"/>
    </row>
    <row r="691" spans="1:22" ht="15" hidden="1">
      <c r="A691" s="116" t="s">
        <v>495</v>
      </c>
      <c r="B691" s="21">
        <v>0</v>
      </c>
      <c r="C691" s="19">
        <v>0</v>
      </c>
      <c r="D691" s="22" t="s">
        <v>517</v>
      </c>
      <c r="E691" s="18">
        <v>0</v>
      </c>
      <c r="F691" s="18">
        <v>0</v>
      </c>
      <c r="G691" s="21" t="s">
        <v>517</v>
      </c>
      <c r="H691" s="24" t="s">
        <v>517</v>
      </c>
      <c r="I691" s="18">
        <v>0</v>
      </c>
      <c r="J691" s="18">
        <v>0</v>
      </c>
      <c r="K691" s="18">
        <v>0</v>
      </c>
      <c r="L691" s="18">
        <v>0</v>
      </c>
      <c r="M691" s="21" t="s">
        <v>517</v>
      </c>
      <c r="N691" s="24" t="s">
        <v>517</v>
      </c>
      <c r="O691" s="18">
        <v>0</v>
      </c>
      <c r="P691" s="18">
        <v>0</v>
      </c>
      <c r="Q691" s="18">
        <v>0</v>
      </c>
      <c r="R691" s="18">
        <v>0</v>
      </c>
      <c r="S691" s="21" t="s">
        <v>517</v>
      </c>
      <c r="T691" s="82" t="s">
        <v>517</v>
      </c>
      <c r="U691" s="102" t="s">
        <v>524</v>
      </c>
      <c r="V691" s="1"/>
    </row>
    <row r="692" spans="1:22" ht="15">
      <c r="A692" s="49" t="s">
        <v>526</v>
      </c>
      <c r="B692" s="21">
        <v>0</v>
      </c>
      <c r="C692" s="19">
        <v>0</v>
      </c>
      <c r="D692" s="22" t="s">
        <v>517</v>
      </c>
      <c r="E692" s="18">
        <v>0</v>
      </c>
      <c r="F692" s="18">
        <v>0</v>
      </c>
      <c r="G692" s="21" t="s">
        <v>517</v>
      </c>
      <c r="H692" s="24" t="s">
        <v>517</v>
      </c>
      <c r="I692" s="18">
        <v>0</v>
      </c>
      <c r="J692" s="18">
        <v>0</v>
      </c>
      <c r="K692" s="18">
        <v>0</v>
      </c>
      <c r="L692" s="18">
        <v>0</v>
      </c>
      <c r="M692" s="21" t="s">
        <v>517</v>
      </c>
      <c r="N692" s="24" t="s">
        <v>517</v>
      </c>
      <c r="O692" s="18">
        <v>0</v>
      </c>
      <c r="P692" s="18">
        <v>0</v>
      </c>
      <c r="Q692" s="18">
        <v>0</v>
      </c>
      <c r="R692" s="18">
        <v>0</v>
      </c>
      <c r="S692" s="21" t="s">
        <v>517</v>
      </c>
      <c r="T692" s="82" t="s">
        <v>517</v>
      </c>
      <c r="U692" s="102" t="s">
        <v>542</v>
      </c>
      <c r="V692" s="1"/>
    </row>
    <row r="693" spans="1:22" ht="15">
      <c r="A693" s="117" t="s">
        <v>527</v>
      </c>
      <c r="B693" s="21">
        <v>0</v>
      </c>
      <c r="C693" s="19">
        <v>0</v>
      </c>
      <c r="D693" s="22" t="s">
        <v>517</v>
      </c>
      <c r="E693" s="18">
        <v>0</v>
      </c>
      <c r="F693" s="18">
        <v>0</v>
      </c>
      <c r="G693" s="21" t="s">
        <v>517</v>
      </c>
      <c r="H693" s="24" t="s">
        <v>517</v>
      </c>
      <c r="I693" s="18">
        <v>0</v>
      </c>
      <c r="J693" s="18">
        <v>0</v>
      </c>
      <c r="K693" s="18">
        <v>0</v>
      </c>
      <c r="L693" s="18">
        <v>0</v>
      </c>
      <c r="M693" s="21" t="s">
        <v>517</v>
      </c>
      <c r="N693" s="24" t="s">
        <v>517</v>
      </c>
      <c r="O693" s="18">
        <v>0</v>
      </c>
      <c r="P693" s="18">
        <v>0</v>
      </c>
      <c r="Q693" s="18">
        <v>0</v>
      </c>
      <c r="R693" s="18">
        <v>0</v>
      </c>
      <c r="S693" s="21" t="s">
        <v>517</v>
      </c>
      <c r="T693" s="82" t="s">
        <v>517</v>
      </c>
      <c r="U693" s="102" t="s">
        <v>543</v>
      </c>
      <c r="V693" s="1"/>
    </row>
    <row r="694" spans="1:22" ht="15">
      <c r="A694" s="118" t="s">
        <v>528</v>
      </c>
      <c r="B694" s="21">
        <v>0</v>
      </c>
      <c r="C694" s="19">
        <v>0</v>
      </c>
      <c r="D694" s="22" t="s">
        <v>517</v>
      </c>
      <c r="E694" s="18">
        <v>0</v>
      </c>
      <c r="F694" s="18">
        <v>0</v>
      </c>
      <c r="G694" s="21" t="s">
        <v>517</v>
      </c>
      <c r="H694" s="24" t="s">
        <v>517</v>
      </c>
      <c r="I694" s="18">
        <v>0</v>
      </c>
      <c r="J694" s="18">
        <v>0</v>
      </c>
      <c r="K694" s="18">
        <v>0</v>
      </c>
      <c r="L694" s="18">
        <v>0</v>
      </c>
      <c r="M694" s="21" t="s">
        <v>517</v>
      </c>
      <c r="N694" s="24" t="s">
        <v>517</v>
      </c>
      <c r="O694" s="18">
        <v>0</v>
      </c>
      <c r="P694" s="18">
        <v>0</v>
      </c>
      <c r="Q694" s="18">
        <v>0</v>
      </c>
      <c r="R694" s="18">
        <v>0</v>
      </c>
      <c r="S694" s="21" t="s">
        <v>517</v>
      </c>
      <c r="T694" s="82" t="s">
        <v>517</v>
      </c>
      <c r="U694" s="102" t="s">
        <v>511</v>
      </c>
      <c r="V694" s="1"/>
    </row>
    <row r="695" spans="1:22" ht="15">
      <c r="A695" s="119" t="s">
        <v>530</v>
      </c>
      <c r="B695" s="21">
        <v>0</v>
      </c>
      <c r="C695" s="19">
        <v>0</v>
      </c>
      <c r="D695" s="22" t="s">
        <v>517</v>
      </c>
      <c r="E695" s="18">
        <v>0</v>
      </c>
      <c r="F695" s="18">
        <v>0</v>
      </c>
      <c r="G695" s="21" t="s">
        <v>517</v>
      </c>
      <c r="H695" s="24" t="s">
        <v>517</v>
      </c>
      <c r="I695" s="18">
        <v>0</v>
      </c>
      <c r="J695" s="18">
        <v>0</v>
      </c>
      <c r="K695" s="18">
        <v>0</v>
      </c>
      <c r="L695" s="18">
        <v>0</v>
      </c>
      <c r="M695" s="21" t="s">
        <v>517</v>
      </c>
      <c r="N695" s="24" t="s">
        <v>517</v>
      </c>
      <c r="O695" s="18">
        <v>0</v>
      </c>
      <c r="P695" s="18">
        <v>0</v>
      </c>
      <c r="Q695" s="18">
        <v>0</v>
      </c>
      <c r="R695" s="18">
        <v>0</v>
      </c>
      <c r="S695" s="21" t="s">
        <v>517</v>
      </c>
      <c r="T695" s="82" t="s">
        <v>517</v>
      </c>
      <c r="U695" s="102" t="s">
        <v>531</v>
      </c>
      <c r="V695" s="1"/>
    </row>
    <row r="696" spans="1:22" ht="15">
      <c r="A696" s="120" t="s">
        <v>532</v>
      </c>
      <c r="B696" s="21">
        <v>0</v>
      </c>
      <c r="C696" s="19">
        <v>0</v>
      </c>
      <c r="D696" s="22" t="s">
        <v>517</v>
      </c>
      <c r="E696" s="18">
        <v>0</v>
      </c>
      <c r="F696" s="18">
        <v>0</v>
      </c>
      <c r="G696" s="21" t="s">
        <v>517</v>
      </c>
      <c r="H696" s="24" t="s">
        <v>517</v>
      </c>
      <c r="I696" s="18">
        <v>0</v>
      </c>
      <c r="J696" s="18">
        <v>0</v>
      </c>
      <c r="K696" s="18">
        <v>0</v>
      </c>
      <c r="L696" s="18">
        <v>0</v>
      </c>
      <c r="M696" s="21" t="s">
        <v>517</v>
      </c>
      <c r="N696" s="24" t="s">
        <v>517</v>
      </c>
      <c r="O696" s="18">
        <v>0</v>
      </c>
      <c r="P696" s="18">
        <v>0</v>
      </c>
      <c r="Q696" s="18">
        <v>0</v>
      </c>
      <c r="R696" s="18">
        <v>0</v>
      </c>
      <c r="S696" s="21" t="s">
        <v>517</v>
      </c>
      <c r="T696" s="82" t="s">
        <v>517</v>
      </c>
      <c r="U696" s="102" t="s">
        <v>519</v>
      </c>
      <c r="V696" s="1"/>
    </row>
    <row r="697" spans="1:22" ht="15">
      <c r="A697" s="121" t="s">
        <v>533</v>
      </c>
      <c r="B697" s="21">
        <v>0</v>
      </c>
      <c r="C697" s="19">
        <v>0</v>
      </c>
      <c r="D697" s="22" t="s">
        <v>517</v>
      </c>
      <c r="E697" s="18">
        <v>0</v>
      </c>
      <c r="F697" s="18">
        <v>0</v>
      </c>
      <c r="G697" s="21" t="s">
        <v>517</v>
      </c>
      <c r="H697" s="24" t="s">
        <v>517</v>
      </c>
      <c r="I697" s="18">
        <v>0</v>
      </c>
      <c r="J697" s="18">
        <v>0</v>
      </c>
      <c r="K697" s="18">
        <v>0</v>
      </c>
      <c r="L697" s="18">
        <v>0</v>
      </c>
      <c r="M697" s="21" t="s">
        <v>517</v>
      </c>
      <c r="N697" s="24" t="s">
        <v>517</v>
      </c>
      <c r="O697" s="18">
        <v>0</v>
      </c>
      <c r="P697" s="18">
        <v>0</v>
      </c>
      <c r="Q697" s="18">
        <v>0</v>
      </c>
      <c r="R697" s="18">
        <v>0</v>
      </c>
      <c r="S697" s="21" t="s">
        <v>517</v>
      </c>
      <c r="T697" s="82" t="s">
        <v>517</v>
      </c>
      <c r="U697" s="102" t="s">
        <v>534</v>
      </c>
      <c r="V697" s="1"/>
    </row>
    <row r="698" spans="1:22" ht="15">
      <c r="A698" s="122" t="s">
        <v>535</v>
      </c>
      <c r="B698" s="21">
        <v>0</v>
      </c>
      <c r="C698" s="19">
        <v>0</v>
      </c>
      <c r="D698" s="22" t="s">
        <v>517</v>
      </c>
      <c r="E698" s="18">
        <v>0</v>
      </c>
      <c r="F698" s="18">
        <v>0</v>
      </c>
      <c r="G698" s="21" t="s">
        <v>517</v>
      </c>
      <c r="H698" s="24" t="s">
        <v>517</v>
      </c>
      <c r="I698" s="18">
        <v>0</v>
      </c>
      <c r="J698" s="18">
        <v>0</v>
      </c>
      <c r="K698" s="18">
        <v>0</v>
      </c>
      <c r="L698" s="18">
        <v>0</v>
      </c>
      <c r="M698" s="21" t="s">
        <v>517</v>
      </c>
      <c r="N698" s="24" t="s">
        <v>517</v>
      </c>
      <c r="O698" s="18">
        <v>0</v>
      </c>
      <c r="P698" s="18">
        <v>0</v>
      </c>
      <c r="Q698" s="18">
        <v>0</v>
      </c>
      <c r="R698" s="18">
        <v>0</v>
      </c>
      <c r="S698" s="21" t="s">
        <v>517</v>
      </c>
      <c r="T698" s="82" t="s">
        <v>517</v>
      </c>
      <c r="U698" s="102" t="s">
        <v>513</v>
      </c>
      <c r="V698" s="1"/>
    </row>
    <row r="699" spans="1:22" ht="15">
      <c r="A699" s="123" t="s">
        <v>536</v>
      </c>
      <c r="B699" s="21">
        <v>0</v>
      </c>
      <c r="C699" s="19">
        <v>0</v>
      </c>
      <c r="D699" s="22" t="s">
        <v>517</v>
      </c>
      <c r="E699" s="18">
        <v>0</v>
      </c>
      <c r="F699" s="18">
        <v>0</v>
      </c>
      <c r="G699" s="21" t="s">
        <v>517</v>
      </c>
      <c r="H699" s="24" t="s">
        <v>517</v>
      </c>
      <c r="I699" s="18">
        <v>0</v>
      </c>
      <c r="J699" s="18">
        <v>0</v>
      </c>
      <c r="K699" s="18">
        <v>0</v>
      </c>
      <c r="L699" s="18">
        <v>0</v>
      </c>
      <c r="M699" s="21" t="s">
        <v>517</v>
      </c>
      <c r="N699" s="24" t="s">
        <v>517</v>
      </c>
      <c r="O699" s="18">
        <v>0</v>
      </c>
      <c r="P699" s="18">
        <v>0</v>
      </c>
      <c r="Q699" s="18">
        <v>0</v>
      </c>
      <c r="R699" s="18">
        <v>0</v>
      </c>
      <c r="S699" s="21" t="s">
        <v>517</v>
      </c>
      <c r="T699" s="82" t="s">
        <v>517</v>
      </c>
      <c r="U699" s="102" t="s">
        <v>514</v>
      </c>
      <c r="V699" s="1"/>
    </row>
    <row r="700" spans="1:22" ht="15">
      <c r="A700" s="124" t="s">
        <v>537</v>
      </c>
      <c r="B700" s="21">
        <v>0</v>
      </c>
      <c r="C700" s="19">
        <v>0</v>
      </c>
      <c r="D700" s="22" t="s">
        <v>517</v>
      </c>
      <c r="E700" s="18">
        <v>0</v>
      </c>
      <c r="F700" s="18">
        <v>0</v>
      </c>
      <c r="G700" s="21" t="s">
        <v>517</v>
      </c>
      <c r="H700" s="24" t="s">
        <v>517</v>
      </c>
      <c r="I700" s="18">
        <v>0</v>
      </c>
      <c r="J700" s="18">
        <v>0</v>
      </c>
      <c r="K700" s="18">
        <v>0</v>
      </c>
      <c r="L700" s="18">
        <v>0</v>
      </c>
      <c r="M700" s="21" t="s">
        <v>517</v>
      </c>
      <c r="N700" s="24" t="s">
        <v>517</v>
      </c>
      <c r="O700" s="18">
        <v>0</v>
      </c>
      <c r="P700" s="18">
        <v>0</v>
      </c>
      <c r="Q700" s="18">
        <v>0</v>
      </c>
      <c r="R700" s="18">
        <v>0</v>
      </c>
      <c r="S700" s="21" t="s">
        <v>517</v>
      </c>
      <c r="T700" s="82" t="s">
        <v>517</v>
      </c>
      <c r="U700" s="102" t="s">
        <v>515</v>
      </c>
      <c r="V700" s="1"/>
    </row>
    <row r="701" spans="1:22" ht="15">
      <c r="A701" s="125" t="s">
        <v>538</v>
      </c>
      <c r="B701" s="21">
        <v>0</v>
      </c>
      <c r="C701" s="19">
        <v>0</v>
      </c>
      <c r="D701" s="22" t="s">
        <v>517</v>
      </c>
      <c r="E701" s="18">
        <v>0</v>
      </c>
      <c r="F701" s="18">
        <v>0</v>
      </c>
      <c r="G701" s="21" t="s">
        <v>517</v>
      </c>
      <c r="H701" s="24" t="s">
        <v>517</v>
      </c>
      <c r="I701" s="18">
        <v>0</v>
      </c>
      <c r="J701" s="18">
        <v>0</v>
      </c>
      <c r="K701" s="18">
        <v>0</v>
      </c>
      <c r="L701" s="18">
        <v>0</v>
      </c>
      <c r="M701" s="21" t="s">
        <v>517</v>
      </c>
      <c r="N701" s="24" t="s">
        <v>517</v>
      </c>
      <c r="O701" s="18">
        <v>0</v>
      </c>
      <c r="P701" s="18">
        <v>0</v>
      </c>
      <c r="Q701" s="18">
        <v>0</v>
      </c>
      <c r="R701" s="18">
        <v>0</v>
      </c>
      <c r="S701" s="21" t="s">
        <v>517</v>
      </c>
      <c r="T701" s="82" t="s">
        <v>517</v>
      </c>
      <c r="U701" s="102" t="s">
        <v>516</v>
      </c>
      <c r="V701" s="1"/>
    </row>
    <row r="702" spans="1:22" ht="20.25" customHeight="1">
      <c r="A702" s="48" t="s">
        <v>545</v>
      </c>
      <c r="B702" s="43">
        <f>SUM(B$703:B705)</f>
        <v>0</v>
      </c>
      <c r="C702" s="43">
        <f>SUM(C$703:C705)</f>
        <v>0</v>
      </c>
      <c r="D702" s="52">
        <f>SUM(D$703:D705)</f>
        <v>0</v>
      </c>
      <c r="E702" s="43">
        <f>SUM(E$703:E705)</f>
        <v>0</v>
      </c>
      <c r="F702" s="43">
        <f>SUM(F$703:F705)</f>
        <v>0</v>
      </c>
      <c r="G702" s="41">
        <f>SUM(G$703:G705)</f>
        <v>0</v>
      </c>
      <c r="H702" s="50">
        <f>SUM(H$703:H705)</f>
        <v>0</v>
      </c>
      <c r="I702" s="41">
        <f>SUM(I$703:I705)</f>
        <v>0</v>
      </c>
      <c r="J702" s="43">
        <f>SUM(J$703:J705)</f>
        <v>0</v>
      </c>
      <c r="K702" s="43">
        <f>SUM(K$703:K705)</f>
        <v>0</v>
      </c>
      <c r="L702" s="43">
        <f>SUM(L$703:L705)</f>
        <v>0</v>
      </c>
      <c r="M702" s="41">
        <f>SUM(M$703:M705)</f>
        <v>0</v>
      </c>
      <c r="N702" s="50">
        <f>SUM(N$703:N705)</f>
        <v>0</v>
      </c>
      <c r="O702" s="46">
        <f>SUM(O$703:O705)</f>
        <v>0</v>
      </c>
      <c r="P702" s="41">
        <f>SUM(P$703:P705)</f>
        <v>0</v>
      </c>
      <c r="Q702" s="41">
        <f>SUM(Q$703:Q705)</f>
        <v>0</v>
      </c>
      <c r="R702" s="41">
        <f>SUM(R$703:R705)</f>
        <v>0</v>
      </c>
      <c r="S702" s="41">
        <f>SUM(S$703:S705)</f>
        <v>0</v>
      </c>
      <c r="T702" s="51">
        <f>SUM(T$703:T705)</f>
        <v>0</v>
      </c>
      <c r="U702" s="96">
        <f>LEFT(A702,FIND("年",A702)-1)+1911</f>
        <v>2024</v>
      </c>
      <c r="V702" s="1"/>
    </row>
    <row r="703" spans="1:22" ht="15">
      <c r="A703" s="49" t="s">
        <v>494</v>
      </c>
      <c r="B703" s="21">
        <v>0</v>
      </c>
      <c r="C703" s="19">
        <v>0</v>
      </c>
      <c r="D703" s="22" t="s">
        <v>517</v>
      </c>
      <c r="E703" s="18">
        <v>0</v>
      </c>
      <c r="F703" s="18">
        <v>0</v>
      </c>
      <c r="G703" s="21" t="s">
        <v>517</v>
      </c>
      <c r="H703" s="24" t="s">
        <v>517</v>
      </c>
      <c r="I703" s="18">
        <v>0</v>
      </c>
      <c r="J703" s="18">
        <v>0</v>
      </c>
      <c r="K703" s="18">
        <v>0</v>
      </c>
      <c r="L703" s="18">
        <v>0</v>
      </c>
      <c r="M703" s="21" t="s">
        <v>517</v>
      </c>
      <c r="N703" s="24" t="s">
        <v>517</v>
      </c>
      <c r="O703" s="18">
        <v>0</v>
      </c>
      <c r="P703" s="18">
        <v>0</v>
      </c>
      <c r="Q703" s="18">
        <v>0</v>
      </c>
      <c r="R703" s="18">
        <v>0</v>
      </c>
      <c r="S703" s="21" t="s">
        <v>517</v>
      </c>
      <c r="T703" s="82" t="s">
        <v>517</v>
      </c>
      <c r="U703" s="102" t="s">
        <v>506</v>
      </c>
      <c r="V703" s="1"/>
    </row>
    <row r="704" spans="1:22" ht="15">
      <c r="A704" s="126" t="s">
        <v>495</v>
      </c>
      <c r="B704" s="21">
        <v>0</v>
      </c>
      <c r="C704" s="19">
        <v>0</v>
      </c>
      <c r="D704" s="22" t="s">
        <v>517</v>
      </c>
      <c r="E704" s="18">
        <v>0</v>
      </c>
      <c r="F704" s="18">
        <v>0</v>
      </c>
      <c r="G704" s="21" t="s">
        <v>517</v>
      </c>
      <c r="H704" s="24" t="s">
        <v>517</v>
      </c>
      <c r="I704" s="18">
        <v>0</v>
      </c>
      <c r="J704" s="18">
        <v>0</v>
      </c>
      <c r="K704" s="18">
        <v>0</v>
      </c>
      <c r="L704" s="18">
        <v>0</v>
      </c>
      <c r="M704" s="21" t="s">
        <v>517</v>
      </c>
      <c r="N704" s="24" t="s">
        <v>517</v>
      </c>
      <c r="O704" s="18">
        <v>0</v>
      </c>
      <c r="P704" s="18">
        <v>0</v>
      </c>
      <c r="Q704" s="18">
        <v>0</v>
      </c>
      <c r="R704" s="18">
        <v>0</v>
      </c>
      <c r="S704" s="21" t="s">
        <v>517</v>
      </c>
      <c r="T704" s="82" t="s">
        <v>517</v>
      </c>
      <c r="U704" s="102" t="s">
        <v>524</v>
      </c>
      <c r="V704" s="1"/>
    </row>
    <row r="705" spans="1:22" ht="15.75" thickBot="1">
      <c r="A705" s="145" t="s">
        <v>526</v>
      </c>
      <c r="B705" s="21">
        <v>0</v>
      </c>
      <c r="C705" s="19">
        <v>0</v>
      </c>
      <c r="D705" s="22" t="s">
        <v>517</v>
      </c>
      <c r="E705" s="18">
        <v>0</v>
      </c>
      <c r="F705" s="18">
        <v>0</v>
      </c>
      <c r="G705" s="21" t="s">
        <v>517</v>
      </c>
      <c r="H705" s="24" t="s">
        <v>517</v>
      </c>
      <c r="I705" s="18">
        <v>0</v>
      </c>
      <c r="J705" s="18">
        <v>0</v>
      </c>
      <c r="K705" s="18">
        <v>0</v>
      </c>
      <c r="L705" s="18">
        <v>0</v>
      </c>
      <c r="M705" s="21" t="s">
        <v>517</v>
      </c>
      <c r="N705" s="24" t="s">
        <v>517</v>
      </c>
      <c r="O705" s="18">
        <v>0</v>
      </c>
      <c r="P705" s="18">
        <v>0</v>
      </c>
      <c r="Q705" s="18">
        <v>0</v>
      </c>
      <c r="R705" s="18">
        <v>0</v>
      </c>
      <c r="S705" s="21" t="s">
        <v>517</v>
      </c>
      <c r="T705" s="82" t="s">
        <v>517</v>
      </c>
      <c r="U705" s="101" t="s">
        <v>542</v>
      </c>
      <c r="V705" s="1"/>
    </row>
    <row r="706" spans="1:20" ht="3" customHeight="1">
      <c r="A706" s="85"/>
      <c r="B706" s="86"/>
      <c r="C706" s="87"/>
      <c r="D706" s="87"/>
      <c r="E706" s="86"/>
      <c r="F706" s="86"/>
      <c r="G706" s="86"/>
      <c r="H706" s="87"/>
      <c r="I706" s="86"/>
      <c r="J706" s="86"/>
      <c r="K706" s="86"/>
      <c r="L706" s="86"/>
      <c r="M706" s="86"/>
      <c r="N706" s="87"/>
      <c r="O706" s="86"/>
      <c r="P706" s="86"/>
      <c r="Q706" s="86"/>
      <c r="R706" s="86"/>
      <c r="S706" s="86"/>
      <c r="T706" s="88"/>
    </row>
    <row r="707" ht="12.75" customHeight="1">
      <c r="A707" s="81" t="s">
        <v>505</v>
      </c>
    </row>
    <row r="708" ht="15">
      <c r="A708" s="2" t="s">
        <v>477</v>
      </c>
    </row>
  </sheetData>
  <sheetProtection/>
  <mergeCells count="16">
    <mergeCell ref="A3:A6"/>
    <mergeCell ref="U3:U6"/>
    <mergeCell ref="I4:J4"/>
    <mergeCell ref="I3:N3"/>
    <mergeCell ref="K4:L4"/>
    <mergeCell ref="M4:N4"/>
    <mergeCell ref="A1:U1"/>
    <mergeCell ref="Q4:R4"/>
    <mergeCell ref="S4:T4"/>
    <mergeCell ref="O4:P4"/>
    <mergeCell ref="O3:T3"/>
    <mergeCell ref="E4:F4"/>
    <mergeCell ref="G4:H4"/>
    <mergeCell ref="B3:H3"/>
    <mergeCell ref="B4:D4"/>
    <mergeCell ref="R2:U2"/>
  </mergeCells>
  <printOptions horizontalCentered="1"/>
  <pageMargins left="0.1968503937007874" right="0.1968503937007874" top="0.2755905511811024" bottom="0.1968503937007874" header="0.15748031496062992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43985</dc:creator>
  <cp:keywords/>
  <dc:description/>
  <cp:lastModifiedBy>蕭曜嬋</cp:lastModifiedBy>
  <cp:lastPrinted>2023-08-17T01:49:52Z</cp:lastPrinted>
  <dcterms:created xsi:type="dcterms:W3CDTF">2005-05-02T10:10:17Z</dcterms:created>
  <dcterms:modified xsi:type="dcterms:W3CDTF">2024-05-06T07:21:31Z</dcterms:modified>
  <cp:category/>
  <cp:version/>
  <cp:contentType/>
  <cp:contentStatus/>
</cp:coreProperties>
</file>